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charlotte.pradinaud\Dropbox\Panorama des méthodes\2_Fiches\0_Descriptif_et evaluation\01_Grille_Notation_publiee\"/>
    </mc:Choice>
  </mc:AlternateContent>
  <bookViews>
    <workbookView xWindow="0" yWindow="0" windowWidth="28800" windowHeight="11010" activeTab="2"/>
  </bookViews>
  <sheets>
    <sheet name="Sommaire" sheetId="3" r:id="rId1"/>
    <sheet name="Description" sheetId="1" r:id="rId2"/>
    <sheet name="Evaluation" sheetId="4" r:id="rId3"/>
    <sheet name="Annexe_NOTATION" sheetId="7" r:id="rId4"/>
    <sheet name="off_listes" sheetId="2" state="hidden" r:id="rId5"/>
    <sheet name="Annexe_Pondération" sheetId="8" r:id="rId6"/>
  </sheets>
  <externalReferences>
    <externalReference r:id="rId7"/>
  </externalReferences>
  <definedNames>
    <definedName name="_xlnm._FilterDatabase" localSheetId="2" hidden="1">Evaluation!$A$5:$CE$43</definedName>
    <definedName name="_xlnm._FilterDatabase" localSheetId="0" hidden="1">Sommaire!$A$4:$F$38</definedName>
    <definedName name="_ftn1" localSheetId="3">Annexe_NOTATION!$A$99</definedName>
    <definedName name="_ftnref1" localSheetId="3">Annexe_NOTATION!$A$88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E7" i="4" l="1"/>
  <c r="CE8" i="4"/>
  <c r="CE9" i="4"/>
  <c r="CE10" i="4"/>
  <c r="CE11" i="4"/>
  <c r="CE12" i="4"/>
  <c r="CE13" i="4"/>
  <c r="CE14" i="4"/>
  <c r="CE15" i="4"/>
  <c r="CE16" i="4"/>
  <c r="CE17" i="4"/>
  <c r="CE18" i="4"/>
  <c r="CE19" i="4"/>
  <c r="CE20" i="4"/>
  <c r="CE21" i="4"/>
  <c r="CE22" i="4"/>
  <c r="CE23" i="4"/>
  <c r="CE24" i="4"/>
  <c r="CE25" i="4"/>
  <c r="CE26" i="4"/>
  <c r="CE27" i="4"/>
  <c r="CE28" i="4"/>
  <c r="CE29" i="4"/>
  <c r="CE30" i="4"/>
  <c r="CE31" i="4"/>
  <c r="CE32" i="4"/>
  <c r="CE33" i="4"/>
  <c r="CE34" i="4"/>
  <c r="CE35" i="4"/>
  <c r="CE36" i="4"/>
  <c r="CE37" i="4"/>
  <c r="CE38" i="4"/>
  <c r="CE39" i="4"/>
  <c r="CE40" i="4"/>
  <c r="CE41" i="4"/>
  <c r="CE42" i="4"/>
  <c r="BZ7" i="4"/>
  <c r="BZ8" i="4"/>
  <c r="BZ9" i="4"/>
  <c r="BZ10" i="4"/>
  <c r="BZ11" i="4"/>
  <c r="BZ12" i="4"/>
  <c r="BZ13" i="4"/>
  <c r="BZ14" i="4"/>
  <c r="BZ15" i="4"/>
  <c r="BZ16" i="4"/>
  <c r="BZ17" i="4"/>
  <c r="BZ18" i="4"/>
  <c r="BZ19" i="4"/>
  <c r="BZ20" i="4"/>
  <c r="BZ21" i="4"/>
  <c r="BZ22" i="4"/>
  <c r="BZ23" i="4"/>
  <c r="BZ24" i="4"/>
  <c r="BZ25" i="4"/>
  <c r="BZ26" i="4"/>
  <c r="BZ27" i="4"/>
  <c r="BZ28" i="4"/>
  <c r="BZ29" i="4"/>
  <c r="BZ30" i="4"/>
  <c r="BZ31" i="4"/>
  <c r="BZ32" i="4"/>
  <c r="BZ33" i="4"/>
  <c r="BZ34" i="4"/>
  <c r="BZ35" i="4"/>
  <c r="BZ36" i="4"/>
  <c r="BZ37" i="4"/>
  <c r="BZ38" i="4"/>
  <c r="BZ39" i="4"/>
  <c r="BZ40" i="4"/>
  <c r="BZ41" i="4"/>
  <c r="BZ42" i="4"/>
  <c r="BZ43" i="4"/>
  <c r="BV7" i="4"/>
  <c r="BV8" i="4"/>
  <c r="BV9" i="4"/>
  <c r="BV10" i="4"/>
  <c r="BV11" i="4"/>
  <c r="BV12" i="4"/>
  <c r="BV13" i="4"/>
  <c r="BV14" i="4"/>
  <c r="BV15" i="4"/>
  <c r="BV16" i="4"/>
  <c r="BV17" i="4"/>
  <c r="BV18" i="4"/>
  <c r="BV19" i="4"/>
  <c r="BV20" i="4"/>
  <c r="BV21" i="4"/>
  <c r="BV22" i="4"/>
  <c r="BV23" i="4"/>
  <c r="BV24" i="4"/>
  <c r="BV25" i="4"/>
  <c r="BV26" i="4"/>
  <c r="BV27" i="4"/>
  <c r="BV28" i="4"/>
  <c r="BV29" i="4"/>
  <c r="BV30" i="4"/>
  <c r="BV31" i="4"/>
  <c r="BV32" i="4"/>
  <c r="BV33" i="4"/>
  <c r="BV34" i="4"/>
  <c r="BV35" i="4"/>
  <c r="BV36" i="4"/>
  <c r="BV37" i="4"/>
  <c r="BV38" i="4"/>
  <c r="BV39" i="4"/>
  <c r="BV40" i="4"/>
  <c r="BV41" i="4"/>
  <c r="BV42" i="4"/>
  <c r="BV43" i="4"/>
  <c r="BR7" i="4"/>
  <c r="BR8" i="4"/>
  <c r="BR9" i="4"/>
  <c r="BR10" i="4"/>
  <c r="BR11" i="4"/>
  <c r="BR12" i="4"/>
  <c r="BR13" i="4"/>
  <c r="BR14" i="4"/>
  <c r="BR15" i="4"/>
  <c r="BR16" i="4"/>
  <c r="BR17" i="4"/>
  <c r="BR18" i="4"/>
  <c r="BR19" i="4"/>
  <c r="BR20" i="4"/>
  <c r="BR21" i="4"/>
  <c r="BR22" i="4"/>
  <c r="BR23" i="4"/>
  <c r="BR24" i="4"/>
  <c r="BR25" i="4"/>
  <c r="BR26" i="4"/>
  <c r="BR27" i="4"/>
  <c r="BR28" i="4"/>
  <c r="BR29" i="4"/>
  <c r="BR30" i="4"/>
  <c r="BR31" i="4"/>
  <c r="BR32" i="4"/>
  <c r="BR33" i="4"/>
  <c r="BR34" i="4"/>
  <c r="BR35" i="4"/>
  <c r="BR36" i="4"/>
  <c r="BR37" i="4"/>
  <c r="BR38" i="4"/>
  <c r="BR39" i="4"/>
  <c r="BR40" i="4"/>
  <c r="BR41" i="4"/>
  <c r="BR42" i="4"/>
  <c r="BR43" i="4"/>
  <c r="BN7" i="4"/>
  <c r="BN8" i="4"/>
  <c r="BN9" i="4"/>
  <c r="BN10" i="4"/>
  <c r="BN11" i="4"/>
  <c r="BN12" i="4"/>
  <c r="BN13" i="4"/>
  <c r="BN14" i="4"/>
  <c r="BN15" i="4"/>
  <c r="BN16" i="4"/>
  <c r="BN17" i="4"/>
  <c r="BN18" i="4"/>
  <c r="BN19" i="4"/>
  <c r="BN20" i="4"/>
  <c r="BN21" i="4"/>
  <c r="BN22" i="4"/>
  <c r="BN23" i="4"/>
  <c r="BN24" i="4"/>
  <c r="BN25" i="4"/>
  <c r="BN26" i="4"/>
  <c r="BN27" i="4"/>
  <c r="BN28" i="4"/>
  <c r="BN29" i="4"/>
  <c r="BN30" i="4"/>
  <c r="BN31" i="4"/>
  <c r="BN32" i="4"/>
  <c r="BN33" i="4"/>
  <c r="BN34" i="4"/>
  <c r="BN35" i="4"/>
  <c r="BN36" i="4"/>
  <c r="BN37" i="4"/>
  <c r="BN38" i="4"/>
  <c r="BN39" i="4"/>
  <c r="BN40" i="4"/>
  <c r="BN41" i="4"/>
  <c r="BN42" i="4"/>
  <c r="BN43" i="4"/>
  <c r="BO6" i="4"/>
  <c r="BL7" i="4"/>
  <c r="BL8" i="4"/>
  <c r="BL9" i="4"/>
  <c r="BL10" i="4"/>
  <c r="BL11" i="4"/>
  <c r="BL12" i="4"/>
  <c r="BL13" i="4"/>
  <c r="BL14" i="4"/>
  <c r="BL15" i="4"/>
  <c r="BL16" i="4"/>
  <c r="BL17" i="4"/>
  <c r="BL18" i="4"/>
  <c r="BL19" i="4"/>
  <c r="BL20" i="4"/>
  <c r="BL21" i="4"/>
  <c r="BL22" i="4"/>
  <c r="BL23" i="4"/>
  <c r="BL24" i="4"/>
  <c r="BL25" i="4"/>
  <c r="BL26" i="4"/>
  <c r="BL27" i="4"/>
  <c r="BL28" i="4"/>
  <c r="BL29" i="4"/>
  <c r="BL30" i="4"/>
  <c r="BL31" i="4"/>
  <c r="BL32" i="4"/>
  <c r="BL33" i="4"/>
  <c r="BL34" i="4"/>
  <c r="BL35" i="4"/>
  <c r="BL36" i="4"/>
  <c r="BL37" i="4"/>
  <c r="BL38" i="4"/>
  <c r="BL39" i="4"/>
  <c r="BL40" i="4"/>
  <c r="BL41" i="4"/>
  <c r="BL42" i="4"/>
  <c r="BG7" i="4"/>
  <c r="BG8" i="4"/>
  <c r="BG9" i="4"/>
  <c r="BG10" i="4"/>
  <c r="BG11" i="4"/>
  <c r="BG12" i="4"/>
  <c r="BG13" i="4"/>
  <c r="BG14" i="4"/>
  <c r="BG15" i="4"/>
  <c r="BG16" i="4"/>
  <c r="BG17" i="4"/>
  <c r="BG18" i="4"/>
  <c r="BG19" i="4"/>
  <c r="BG20" i="4"/>
  <c r="BG21" i="4"/>
  <c r="BG22" i="4"/>
  <c r="BG23" i="4"/>
  <c r="BG24" i="4"/>
  <c r="BG25" i="4"/>
  <c r="BG26" i="4"/>
  <c r="BG27" i="4"/>
  <c r="BG28" i="4"/>
  <c r="BG29" i="4"/>
  <c r="BG30" i="4"/>
  <c r="BG31" i="4"/>
  <c r="BG32" i="4"/>
  <c r="BG33" i="4"/>
  <c r="BG34" i="4"/>
  <c r="BG35" i="4"/>
  <c r="BG36" i="4"/>
  <c r="BG37" i="4"/>
  <c r="BG38" i="4"/>
  <c r="BG39" i="4"/>
  <c r="BG40" i="4"/>
  <c r="BG41" i="4"/>
  <c r="BG42" i="4"/>
  <c r="BG43" i="4"/>
  <c r="BC7" i="4"/>
  <c r="BC8" i="4"/>
  <c r="BC9" i="4"/>
  <c r="BC10" i="4"/>
  <c r="BC11" i="4"/>
  <c r="BC12" i="4"/>
  <c r="BC13" i="4"/>
  <c r="BC14" i="4"/>
  <c r="BC15" i="4"/>
  <c r="BC16" i="4"/>
  <c r="BC17" i="4"/>
  <c r="BC18" i="4"/>
  <c r="BC19" i="4"/>
  <c r="BC20" i="4"/>
  <c r="BC21" i="4"/>
  <c r="BC22" i="4"/>
  <c r="BC23" i="4"/>
  <c r="BC24" i="4"/>
  <c r="BC25" i="4"/>
  <c r="BC26" i="4"/>
  <c r="BC27" i="4"/>
  <c r="BC28" i="4"/>
  <c r="BC29" i="4"/>
  <c r="BC30" i="4"/>
  <c r="BC31" i="4"/>
  <c r="BC32" i="4"/>
  <c r="BC33" i="4"/>
  <c r="BC34" i="4"/>
  <c r="BC35" i="4"/>
  <c r="BC36" i="4"/>
  <c r="BC37" i="4"/>
  <c r="BC38" i="4"/>
  <c r="BC39" i="4"/>
  <c r="BC40" i="4"/>
  <c r="BC41" i="4"/>
  <c r="BC42" i="4"/>
  <c r="BC43" i="4"/>
  <c r="BA7" i="4"/>
  <c r="BA8" i="4"/>
  <c r="BA9" i="4"/>
  <c r="BA10" i="4"/>
  <c r="BA11" i="4"/>
  <c r="BA12" i="4"/>
  <c r="BA13" i="4"/>
  <c r="BA14" i="4"/>
  <c r="BA15" i="4"/>
  <c r="BA16" i="4"/>
  <c r="BA17" i="4"/>
  <c r="BA18" i="4"/>
  <c r="BA19" i="4"/>
  <c r="BA20" i="4"/>
  <c r="BA21" i="4"/>
  <c r="BA22" i="4"/>
  <c r="BA23" i="4"/>
  <c r="BA24" i="4"/>
  <c r="BA25" i="4"/>
  <c r="BA26" i="4"/>
  <c r="BA27" i="4"/>
  <c r="BA28" i="4"/>
  <c r="BA29" i="4"/>
  <c r="BA30" i="4"/>
  <c r="BA31" i="4"/>
  <c r="BA32" i="4"/>
  <c r="BA33" i="4"/>
  <c r="BA34" i="4"/>
  <c r="BA35" i="4"/>
  <c r="BA36" i="4"/>
  <c r="BA37" i="4"/>
  <c r="BA38" i="4"/>
  <c r="BA39" i="4"/>
  <c r="BA40" i="4"/>
  <c r="BA41" i="4"/>
  <c r="BA42" i="4"/>
  <c r="AV7" i="4"/>
  <c r="AV8" i="4"/>
  <c r="AV9" i="4"/>
  <c r="AV10" i="4"/>
  <c r="AV11" i="4"/>
  <c r="AV12" i="4"/>
  <c r="AV13" i="4"/>
  <c r="AV14" i="4"/>
  <c r="AV15" i="4"/>
  <c r="AV16" i="4"/>
  <c r="AV17" i="4"/>
  <c r="AV18" i="4"/>
  <c r="AV19" i="4"/>
  <c r="AV20" i="4"/>
  <c r="AV21" i="4"/>
  <c r="AV22" i="4"/>
  <c r="AV23" i="4"/>
  <c r="AV24" i="4"/>
  <c r="AV25" i="4"/>
  <c r="AV26" i="4"/>
  <c r="AV27" i="4"/>
  <c r="AV28" i="4"/>
  <c r="AV29" i="4"/>
  <c r="AV30" i="4"/>
  <c r="AV31" i="4"/>
  <c r="AV32" i="4"/>
  <c r="AV33" i="4"/>
  <c r="AV34" i="4"/>
  <c r="AV35" i="4"/>
  <c r="AV36" i="4"/>
  <c r="AV37" i="4"/>
  <c r="AV38" i="4"/>
  <c r="AV39" i="4"/>
  <c r="AV40" i="4"/>
  <c r="AV41" i="4"/>
  <c r="AV42" i="4"/>
  <c r="AV43" i="4"/>
  <c r="AR7" i="4"/>
  <c r="AR8" i="4"/>
  <c r="AR9" i="4"/>
  <c r="AR10" i="4"/>
  <c r="AR11" i="4"/>
  <c r="AR12" i="4"/>
  <c r="AR13" i="4"/>
  <c r="AR14" i="4"/>
  <c r="AR15" i="4"/>
  <c r="AR16" i="4"/>
  <c r="AR17" i="4"/>
  <c r="AR18" i="4"/>
  <c r="AR19" i="4"/>
  <c r="AR20" i="4"/>
  <c r="AR21" i="4"/>
  <c r="AR22" i="4"/>
  <c r="AR23" i="4"/>
  <c r="AR24" i="4"/>
  <c r="AR25" i="4"/>
  <c r="AR26" i="4"/>
  <c r="AR27" i="4"/>
  <c r="AR28" i="4"/>
  <c r="AR29" i="4"/>
  <c r="AR30" i="4"/>
  <c r="AR31" i="4"/>
  <c r="AR32" i="4"/>
  <c r="AR33" i="4"/>
  <c r="AR34" i="4"/>
  <c r="AR35" i="4"/>
  <c r="AR36" i="4"/>
  <c r="AR37" i="4"/>
  <c r="AR38" i="4"/>
  <c r="AR39" i="4"/>
  <c r="AR40" i="4"/>
  <c r="AR41" i="4"/>
  <c r="AR42" i="4"/>
  <c r="AR43" i="4"/>
  <c r="AN7" i="4"/>
  <c r="AN8" i="4"/>
  <c r="AN9" i="4"/>
  <c r="AN10" i="4"/>
  <c r="AN11" i="4"/>
  <c r="AN12" i="4"/>
  <c r="AN13" i="4"/>
  <c r="AN14" i="4"/>
  <c r="AN15" i="4"/>
  <c r="AN16" i="4"/>
  <c r="AN17" i="4"/>
  <c r="AN18" i="4"/>
  <c r="AN19" i="4"/>
  <c r="AN20" i="4"/>
  <c r="AN21" i="4"/>
  <c r="AN22" i="4"/>
  <c r="AN23" i="4"/>
  <c r="AN24" i="4"/>
  <c r="AN25" i="4"/>
  <c r="AN26" i="4"/>
  <c r="AN27" i="4"/>
  <c r="AN28" i="4"/>
  <c r="AN29" i="4"/>
  <c r="AN30" i="4"/>
  <c r="AN31" i="4"/>
  <c r="AN32" i="4"/>
  <c r="AN33" i="4"/>
  <c r="AN34" i="4"/>
  <c r="AN35" i="4"/>
  <c r="AN36" i="4"/>
  <c r="AN37" i="4"/>
  <c r="AN38" i="4"/>
  <c r="AN39" i="4"/>
  <c r="AN40" i="4"/>
  <c r="AN41" i="4"/>
  <c r="AN42" i="4"/>
  <c r="AN43" i="4"/>
  <c r="AL7" i="4"/>
  <c r="AL8" i="4"/>
  <c r="AL9" i="4"/>
  <c r="AL10" i="4"/>
  <c r="AL11" i="4"/>
  <c r="AL12" i="4"/>
  <c r="AL13" i="4"/>
  <c r="AL14" i="4"/>
  <c r="AL15" i="4"/>
  <c r="AL16" i="4"/>
  <c r="AL17" i="4"/>
  <c r="AL18" i="4"/>
  <c r="AL19" i="4"/>
  <c r="AL20" i="4"/>
  <c r="AL21" i="4"/>
  <c r="AL22" i="4"/>
  <c r="AL23" i="4"/>
  <c r="AL24" i="4"/>
  <c r="AL25" i="4"/>
  <c r="AL26" i="4"/>
  <c r="AL27" i="4"/>
  <c r="AL28" i="4"/>
  <c r="AL29" i="4"/>
  <c r="AL30" i="4"/>
  <c r="AL31" i="4"/>
  <c r="AL32" i="4"/>
  <c r="AL33" i="4"/>
  <c r="AL34" i="4"/>
  <c r="AL35" i="4"/>
  <c r="AL36" i="4"/>
  <c r="AL37" i="4"/>
  <c r="AL38" i="4"/>
  <c r="AL39" i="4"/>
  <c r="AL40" i="4"/>
  <c r="AL41" i="4"/>
  <c r="AL42" i="4"/>
  <c r="AG7" i="4"/>
  <c r="AG8" i="4"/>
  <c r="AG9" i="4"/>
  <c r="AG10" i="4"/>
  <c r="AG11" i="4"/>
  <c r="AG12" i="4"/>
  <c r="AG13" i="4"/>
  <c r="AG14" i="4"/>
  <c r="AG15" i="4"/>
  <c r="AG16" i="4"/>
  <c r="AG17" i="4"/>
  <c r="AG18" i="4"/>
  <c r="AG19" i="4"/>
  <c r="AG20" i="4"/>
  <c r="AG21" i="4"/>
  <c r="AG22" i="4"/>
  <c r="AG23" i="4"/>
  <c r="AG24" i="4"/>
  <c r="AG25" i="4"/>
  <c r="AG26" i="4"/>
  <c r="AG27" i="4"/>
  <c r="AG28" i="4"/>
  <c r="AG29" i="4"/>
  <c r="AG30" i="4"/>
  <c r="AG31" i="4"/>
  <c r="AG32" i="4"/>
  <c r="AG33" i="4"/>
  <c r="AG34" i="4"/>
  <c r="AG35" i="4"/>
  <c r="AG36" i="4"/>
  <c r="AG37" i="4"/>
  <c r="AG38" i="4"/>
  <c r="AG39" i="4"/>
  <c r="AG40" i="4"/>
  <c r="AG41" i="4"/>
  <c r="AG42" i="4"/>
  <c r="AG43" i="4"/>
  <c r="AC7" i="4"/>
  <c r="AC8" i="4"/>
  <c r="AC9" i="4"/>
  <c r="AC10" i="4"/>
  <c r="AC11" i="4"/>
  <c r="AC12" i="4"/>
  <c r="AC13" i="4"/>
  <c r="AC14" i="4"/>
  <c r="AC15" i="4"/>
  <c r="AC16" i="4"/>
  <c r="AC17" i="4"/>
  <c r="AC18" i="4"/>
  <c r="AC19" i="4"/>
  <c r="AC20" i="4"/>
  <c r="AC21" i="4"/>
  <c r="AC22" i="4"/>
  <c r="AC23" i="4"/>
  <c r="AC24" i="4"/>
  <c r="AC25" i="4"/>
  <c r="AC26" i="4"/>
  <c r="AC27" i="4"/>
  <c r="AC28" i="4"/>
  <c r="AC29" i="4"/>
  <c r="AC30" i="4"/>
  <c r="AC31" i="4"/>
  <c r="AC32" i="4"/>
  <c r="AC33" i="4"/>
  <c r="AC34" i="4"/>
  <c r="AC35" i="4"/>
  <c r="AC36" i="4"/>
  <c r="AC37" i="4"/>
  <c r="AC38" i="4"/>
  <c r="AC39" i="4"/>
  <c r="AC40" i="4"/>
  <c r="AC41" i="4"/>
  <c r="AC42" i="4"/>
  <c r="AC43" i="4"/>
  <c r="AA7" i="4"/>
  <c r="AA8" i="4"/>
  <c r="AA9" i="4"/>
  <c r="AA10" i="4"/>
  <c r="AA11" i="4"/>
  <c r="AA12" i="4"/>
  <c r="AA13" i="4"/>
  <c r="AA14" i="4"/>
  <c r="AA15" i="4"/>
  <c r="AA16" i="4"/>
  <c r="AA17" i="4"/>
  <c r="AA18" i="4"/>
  <c r="AA19" i="4"/>
  <c r="AA20" i="4"/>
  <c r="AA21" i="4"/>
  <c r="AA22" i="4"/>
  <c r="AA23" i="4"/>
  <c r="AA24" i="4"/>
  <c r="AA25" i="4"/>
  <c r="AA26" i="4"/>
  <c r="AA27" i="4"/>
  <c r="AA28" i="4"/>
  <c r="AA29" i="4"/>
  <c r="AA30" i="4"/>
  <c r="AA31" i="4"/>
  <c r="AA32" i="4"/>
  <c r="AA33" i="4"/>
  <c r="AA34" i="4"/>
  <c r="AA35" i="4"/>
  <c r="AA36" i="4"/>
  <c r="AA37" i="4"/>
  <c r="AA38" i="4"/>
  <c r="AA39" i="4"/>
  <c r="AA40" i="4"/>
  <c r="AA41" i="4"/>
  <c r="AA42" i="4"/>
  <c r="V7" i="4"/>
  <c r="V8" i="4"/>
  <c r="V9" i="4"/>
  <c r="V10" i="4"/>
  <c r="V11" i="4"/>
  <c r="V12" i="4"/>
  <c r="V13" i="4"/>
  <c r="V14" i="4"/>
  <c r="V15" i="4"/>
  <c r="V16" i="4"/>
  <c r="V17" i="4"/>
  <c r="V18" i="4"/>
  <c r="V19" i="4"/>
  <c r="V20" i="4"/>
  <c r="V21" i="4"/>
  <c r="V22" i="4"/>
  <c r="V23" i="4"/>
  <c r="V24" i="4"/>
  <c r="V25" i="4"/>
  <c r="V26" i="4"/>
  <c r="V27" i="4"/>
  <c r="V28" i="4"/>
  <c r="V29" i="4"/>
  <c r="V30" i="4"/>
  <c r="V31" i="4"/>
  <c r="V32" i="4"/>
  <c r="V33" i="4"/>
  <c r="V34" i="4"/>
  <c r="V35" i="4"/>
  <c r="V36" i="4"/>
  <c r="V37" i="4"/>
  <c r="V38" i="4"/>
  <c r="V39" i="4"/>
  <c r="V40" i="4"/>
  <c r="V41" i="4"/>
  <c r="V42" i="4"/>
  <c r="V43" i="4"/>
  <c r="R7" i="4"/>
  <c r="R8" i="4"/>
  <c r="R9" i="4"/>
  <c r="R10" i="4"/>
  <c r="R11" i="4"/>
  <c r="R12" i="4"/>
  <c r="R13" i="4"/>
  <c r="R14" i="4"/>
  <c r="R15" i="4"/>
  <c r="R16" i="4"/>
  <c r="R17" i="4"/>
  <c r="R18" i="4"/>
  <c r="R19" i="4"/>
  <c r="R20" i="4"/>
  <c r="R21" i="4"/>
  <c r="R22" i="4"/>
  <c r="R23" i="4"/>
  <c r="R24" i="4"/>
  <c r="R25" i="4"/>
  <c r="R26" i="4"/>
  <c r="R27" i="4"/>
  <c r="R28" i="4"/>
  <c r="R29" i="4"/>
  <c r="R30" i="4"/>
  <c r="R31" i="4"/>
  <c r="R32" i="4"/>
  <c r="R33" i="4"/>
  <c r="R34" i="4"/>
  <c r="R35" i="4"/>
  <c r="R36" i="4"/>
  <c r="R37" i="4"/>
  <c r="R38" i="4"/>
  <c r="R39" i="4"/>
  <c r="R40" i="4"/>
  <c r="R41" i="4"/>
  <c r="R42" i="4"/>
  <c r="R43" i="4"/>
  <c r="N7" i="4"/>
  <c r="N8" i="4"/>
  <c r="N9" i="4"/>
  <c r="N10" i="4"/>
  <c r="N11" i="4"/>
  <c r="N12" i="4"/>
  <c r="N13" i="4"/>
  <c r="N14" i="4"/>
  <c r="N15" i="4"/>
  <c r="N16" i="4"/>
  <c r="N17" i="4"/>
  <c r="N18" i="4"/>
  <c r="N19" i="4"/>
  <c r="N20" i="4"/>
  <c r="N21" i="4"/>
  <c r="N22" i="4"/>
  <c r="N23" i="4"/>
  <c r="N24" i="4"/>
  <c r="N25" i="4"/>
  <c r="N26" i="4"/>
  <c r="N27" i="4"/>
  <c r="N28" i="4"/>
  <c r="N29" i="4"/>
  <c r="N30" i="4"/>
  <c r="N31" i="4"/>
  <c r="N32" i="4"/>
  <c r="N33" i="4"/>
  <c r="N34" i="4"/>
  <c r="N35" i="4"/>
  <c r="N36" i="4"/>
  <c r="N37" i="4"/>
  <c r="N38" i="4"/>
  <c r="N39" i="4"/>
  <c r="N40" i="4"/>
  <c r="N41" i="4"/>
  <c r="N42" i="4"/>
  <c r="N43" i="4"/>
  <c r="F7" i="4"/>
  <c r="F8" i="4"/>
  <c r="F9" i="4"/>
  <c r="F10"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B7" i="4"/>
  <c r="B8" i="4"/>
  <c r="B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J43" i="4"/>
  <c r="CA43" i="4"/>
  <c r="BW43" i="4"/>
  <c r="BS43" i="4"/>
  <c r="BO43" i="4"/>
  <c r="BH43" i="4"/>
  <c r="BD43" i="4"/>
  <c r="AW43" i="4"/>
  <c r="AS43" i="4"/>
  <c r="AO43" i="4"/>
  <c r="BA43" i="4" s="1"/>
  <c r="AH43" i="4"/>
  <c r="AL43" i="4" s="1"/>
  <c r="AD43" i="4"/>
  <c r="W43" i="4"/>
  <c r="S43" i="4"/>
  <c r="O43" i="4"/>
  <c r="K43" i="4"/>
  <c r="G43" i="4"/>
  <c r="C43" i="4"/>
  <c r="AA43" i="4" l="1"/>
  <c r="BL43" i="4"/>
  <c r="CE43" i="4"/>
  <c r="CA34" i="4"/>
  <c r="BW34" i="4"/>
  <c r="BS34" i="4"/>
  <c r="BO34" i="4"/>
  <c r="BH34" i="4"/>
  <c r="BD34" i="4"/>
  <c r="AH34" i="4"/>
  <c r="AD34" i="4"/>
  <c r="W34" i="4"/>
  <c r="S34" i="4"/>
  <c r="O34" i="4"/>
  <c r="K34" i="4"/>
  <c r="J34" i="4"/>
  <c r="G34" i="4"/>
  <c r="C34" i="4"/>
  <c r="C4" i="7" l="1"/>
  <c r="AA38" i="1" l="1"/>
  <c r="AA37" i="1" l="1"/>
  <c r="AA36" i="1" l="1"/>
  <c r="AA27" i="1" l="1"/>
  <c r="AA26" i="1"/>
  <c r="AA31" i="1"/>
  <c r="AA34" i="1" l="1"/>
  <c r="AA33" i="1"/>
  <c r="AA32" i="1"/>
  <c r="CA25" i="4" l="1"/>
  <c r="BW25" i="4"/>
  <c r="BS25" i="4"/>
  <c r="BO25" i="4"/>
  <c r="BH25" i="4"/>
  <c r="BD25" i="4"/>
  <c r="AH25" i="4"/>
  <c r="AD25" i="4"/>
  <c r="W25" i="4"/>
  <c r="S25" i="4"/>
  <c r="O25" i="4"/>
  <c r="K25" i="4"/>
  <c r="J25" i="4"/>
  <c r="G25" i="4"/>
  <c r="C25" i="4"/>
  <c r="AA35" i="1" l="1"/>
  <c r="AA30" i="1" l="1"/>
  <c r="AA29" i="1" l="1"/>
  <c r="AA28" i="1" l="1"/>
  <c r="AA23" i="1" l="1"/>
  <c r="AA24" i="1" l="1"/>
  <c r="AA22" i="1" l="1"/>
  <c r="J18" i="4" l="1"/>
  <c r="J30" i="4"/>
  <c r="J11" i="4"/>
  <c r="J10" i="4"/>
  <c r="J23" i="4"/>
  <c r="J15" i="4"/>
  <c r="J17" i="4"/>
  <c r="J39" i="4"/>
  <c r="J40" i="4"/>
  <c r="J8" i="4"/>
  <c r="J42" i="4"/>
  <c r="J9" i="4"/>
  <c r="J24" i="4"/>
  <c r="J38" i="4"/>
  <c r="J41" i="4"/>
  <c r="CA41" i="4"/>
  <c r="BW41" i="4"/>
  <c r="BS41" i="4"/>
  <c r="BO41" i="4"/>
  <c r="BH41" i="4"/>
  <c r="BD41" i="4"/>
  <c r="AH41" i="4"/>
  <c r="AD41" i="4"/>
  <c r="W41" i="4"/>
  <c r="S41" i="4"/>
  <c r="O41" i="4"/>
  <c r="K41" i="4"/>
  <c r="G41" i="4"/>
  <c r="C41" i="4"/>
  <c r="CA38" i="4"/>
  <c r="BW38" i="4"/>
  <c r="BS38" i="4"/>
  <c r="BO38" i="4"/>
  <c r="BH38" i="4"/>
  <c r="BD38" i="4"/>
  <c r="AH38" i="4"/>
  <c r="AD38" i="4"/>
  <c r="W38" i="4"/>
  <c r="S38" i="4"/>
  <c r="O38" i="4"/>
  <c r="K38" i="4"/>
  <c r="G38" i="4"/>
  <c r="C38" i="4"/>
  <c r="CA24" i="4"/>
  <c r="BW24" i="4"/>
  <c r="BS24" i="4"/>
  <c r="BO24" i="4"/>
  <c r="BH24" i="4"/>
  <c r="BD24" i="4"/>
  <c r="AH24" i="4"/>
  <c r="AD24" i="4"/>
  <c r="W24" i="4"/>
  <c r="S24" i="4"/>
  <c r="O24" i="4"/>
  <c r="K24" i="4"/>
  <c r="G24" i="4"/>
  <c r="C24" i="4"/>
  <c r="CA9" i="4"/>
  <c r="BW9" i="4"/>
  <c r="BS9" i="4"/>
  <c r="BO9" i="4"/>
  <c r="BH9" i="4"/>
  <c r="BD9" i="4"/>
  <c r="AH9" i="4"/>
  <c r="AD9" i="4"/>
  <c r="W9" i="4"/>
  <c r="S9" i="4"/>
  <c r="O9" i="4"/>
  <c r="K9" i="4"/>
  <c r="G9" i="4"/>
  <c r="C9" i="4"/>
  <c r="CA42" i="4"/>
  <c r="BW42" i="4"/>
  <c r="BS42" i="4"/>
  <c r="BO42" i="4"/>
  <c r="BH42" i="4"/>
  <c r="BD42" i="4"/>
  <c r="AH42" i="4"/>
  <c r="AD42" i="4"/>
  <c r="W42" i="4"/>
  <c r="S42" i="4"/>
  <c r="O42" i="4"/>
  <c r="K42" i="4"/>
  <c r="G42" i="4"/>
  <c r="C42" i="4"/>
  <c r="CA8" i="4"/>
  <c r="BW8" i="4"/>
  <c r="BS8" i="4"/>
  <c r="BO8" i="4"/>
  <c r="BH8" i="4"/>
  <c r="BD8" i="4"/>
  <c r="AH8" i="4"/>
  <c r="AD8" i="4"/>
  <c r="W8" i="4"/>
  <c r="S8" i="4"/>
  <c r="O8" i="4"/>
  <c r="K8" i="4"/>
  <c r="G8" i="4"/>
  <c r="C8" i="4"/>
  <c r="CA40" i="4"/>
  <c r="BW40" i="4"/>
  <c r="BS40" i="4"/>
  <c r="BO40" i="4"/>
  <c r="BH40" i="4"/>
  <c r="BD40" i="4"/>
  <c r="AH40" i="4"/>
  <c r="AD40" i="4"/>
  <c r="W40" i="4"/>
  <c r="S40" i="4"/>
  <c r="O40" i="4"/>
  <c r="K40" i="4"/>
  <c r="G40" i="4"/>
  <c r="C40" i="4"/>
  <c r="CA39" i="4"/>
  <c r="BW39" i="4"/>
  <c r="BS39" i="4"/>
  <c r="BO39" i="4"/>
  <c r="BH39" i="4"/>
  <c r="BD39" i="4"/>
  <c r="AH39" i="4"/>
  <c r="AD39" i="4"/>
  <c r="W39" i="4"/>
  <c r="S39" i="4"/>
  <c r="O39" i="4"/>
  <c r="K39" i="4"/>
  <c r="G39" i="4"/>
  <c r="C39" i="4"/>
  <c r="CA17" i="4"/>
  <c r="BW17" i="4"/>
  <c r="BS17" i="4"/>
  <c r="BO17" i="4"/>
  <c r="BH17" i="4"/>
  <c r="BD17" i="4"/>
  <c r="AH17" i="4"/>
  <c r="AD17" i="4"/>
  <c r="W17" i="4"/>
  <c r="S17" i="4"/>
  <c r="O17" i="4"/>
  <c r="K17" i="4"/>
  <c r="G17" i="4"/>
  <c r="C17" i="4"/>
  <c r="CA15" i="4"/>
  <c r="BW15" i="4"/>
  <c r="BS15" i="4"/>
  <c r="BO15" i="4"/>
  <c r="BH15" i="4"/>
  <c r="BD15" i="4"/>
  <c r="AH15" i="4"/>
  <c r="AD15" i="4"/>
  <c r="W15" i="4"/>
  <c r="S15" i="4"/>
  <c r="O15" i="4"/>
  <c r="K15" i="4"/>
  <c r="G15" i="4"/>
  <c r="C15" i="4"/>
  <c r="CA23" i="4"/>
  <c r="BW23" i="4"/>
  <c r="BS23" i="4"/>
  <c r="BO23" i="4"/>
  <c r="BH23" i="4"/>
  <c r="BD23" i="4"/>
  <c r="AH23" i="4"/>
  <c r="AD23" i="4"/>
  <c r="W23" i="4"/>
  <c r="S23" i="4"/>
  <c r="O23" i="4"/>
  <c r="K23" i="4"/>
  <c r="G23" i="4"/>
  <c r="C23" i="4"/>
  <c r="CA10" i="4"/>
  <c r="BW10" i="4"/>
  <c r="BS10" i="4"/>
  <c r="BO10" i="4"/>
  <c r="BH10" i="4"/>
  <c r="BD10" i="4"/>
  <c r="AH10" i="4"/>
  <c r="AD10" i="4"/>
  <c r="W10" i="4"/>
  <c r="S10" i="4"/>
  <c r="O10" i="4"/>
  <c r="K10" i="4"/>
  <c r="G10" i="4"/>
  <c r="C10" i="4"/>
  <c r="CA11" i="4"/>
  <c r="BW11" i="4"/>
  <c r="BS11" i="4"/>
  <c r="BO11" i="4"/>
  <c r="BH11" i="4"/>
  <c r="BD11" i="4"/>
  <c r="AH11" i="4"/>
  <c r="AD11" i="4"/>
  <c r="W11" i="4"/>
  <c r="S11" i="4"/>
  <c r="O11" i="4"/>
  <c r="K11" i="4"/>
  <c r="G11" i="4"/>
  <c r="C11" i="4"/>
  <c r="CA30" i="4"/>
  <c r="BW30" i="4"/>
  <c r="BS30" i="4"/>
  <c r="BO30" i="4"/>
  <c r="BH30" i="4"/>
  <c r="BD30" i="4"/>
  <c r="AH30" i="4"/>
  <c r="AD30" i="4"/>
  <c r="W30" i="4"/>
  <c r="S30" i="4"/>
  <c r="O30" i="4"/>
  <c r="K30" i="4"/>
  <c r="G30" i="4"/>
  <c r="C30" i="4"/>
  <c r="CA18" i="4"/>
  <c r="BW18" i="4"/>
  <c r="BS18" i="4"/>
  <c r="BO18" i="4"/>
  <c r="BH18" i="4"/>
  <c r="BD18" i="4"/>
  <c r="AH18" i="4"/>
  <c r="AD18" i="4"/>
  <c r="W18" i="4"/>
  <c r="S18" i="4"/>
  <c r="O18" i="4"/>
  <c r="K18" i="4"/>
  <c r="G18" i="4"/>
  <c r="C18" i="4"/>
  <c r="J21" i="4"/>
  <c r="CA21" i="4"/>
  <c r="BW21" i="4"/>
  <c r="BS21" i="4"/>
  <c r="BO21" i="4"/>
  <c r="BH21" i="4"/>
  <c r="BD21" i="4"/>
  <c r="AW21" i="4"/>
  <c r="AS21" i="4"/>
  <c r="AH21" i="4"/>
  <c r="AD21" i="4"/>
  <c r="W21" i="4"/>
  <c r="S21" i="4"/>
  <c r="O21" i="4"/>
  <c r="K21" i="4"/>
  <c r="G21" i="4"/>
  <c r="C21" i="4"/>
  <c r="C7" i="4" l="1"/>
  <c r="AA21" i="1"/>
  <c r="AA20" i="1" l="1"/>
  <c r="CA20" i="4" l="1"/>
  <c r="CA27" i="4"/>
  <c r="CA35" i="4"/>
  <c r="CA22" i="4"/>
  <c r="CA32" i="4"/>
  <c r="BZ6" i="4"/>
  <c r="CA6" i="4"/>
  <c r="CA16" i="4"/>
  <c r="CA26" i="4"/>
  <c r="CA37" i="4"/>
  <c r="CA12" i="4"/>
  <c r="CA14" i="4"/>
  <c r="CA13" i="4"/>
  <c r="CA19" i="4"/>
  <c r="CA28" i="4"/>
  <c r="CA33" i="4"/>
  <c r="CA36" i="4"/>
  <c r="CA7" i="4"/>
  <c r="CA29" i="4"/>
  <c r="BW20" i="4"/>
  <c r="BW27" i="4"/>
  <c r="BW35" i="4"/>
  <c r="BW22" i="4"/>
  <c r="BW32" i="4"/>
  <c r="BV6" i="4"/>
  <c r="BW6" i="4"/>
  <c r="BW16" i="4"/>
  <c r="BW26" i="4"/>
  <c r="BW37" i="4"/>
  <c r="BW12" i="4"/>
  <c r="BW14" i="4"/>
  <c r="BW13" i="4"/>
  <c r="BW19" i="4"/>
  <c r="BW28" i="4"/>
  <c r="BW33" i="4"/>
  <c r="BW36" i="4"/>
  <c r="BW7" i="4"/>
  <c r="BW29" i="4"/>
  <c r="BS20" i="4"/>
  <c r="BS27" i="4"/>
  <c r="BS35" i="4"/>
  <c r="BS22" i="4"/>
  <c r="BS32" i="4"/>
  <c r="BR6" i="4"/>
  <c r="BS6" i="4"/>
  <c r="BS16" i="4"/>
  <c r="BS26" i="4"/>
  <c r="BS37" i="4"/>
  <c r="BS12" i="4"/>
  <c r="BS14" i="4"/>
  <c r="BS13" i="4"/>
  <c r="BS19" i="4"/>
  <c r="BS28" i="4"/>
  <c r="BS33" i="4"/>
  <c r="BS36" i="4"/>
  <c r="BS7" i="4"/>
  <c r="BS29" i="4"/>
  <c r="BO20" i="4"/>
  <c r="BO27" i="4"/>
  <c r="BO35" i="4"/>
  <c r="BO22" i="4"/>
  <c r="BO32" i="4"/>
  <c r="BN6" i="4"/>
  <c r="BO16" i="4"/>
  <c r="BO26" i="4"/>
  <c r="BO37" i="4"/>
  <c r="BO12" i="4"/>
  <c r="BO14" i="4"/>
  <c r="BO13" i="4"/>
  <c r="BO19" i="4"/>
  <c r="BO28" i="4"/>
  <c r="BO33" i="4"/>
  <c r="BO36" i="4"/>
  <c r="BO7" i="4"/>
  <c r="BO29" i="4"/>
  <c r="CA31" i="4"/>
  <c r="BW31" i="4"/>
  <c r="BS31" i="4"/>
  <c r="BO31" i="4"/>
  <c r="BH31" i="4"/>
  <c r="BH20" i="4"/>
  <c r="AV6" i="4"/>
  <c r="AW27" i="4"/>
  <c r="AW6" i="4"/>
  <c r="AW12" i="4"/>
  <c r="AW28" i="4"/>
  <c r="AW29" i="4"/>
  <c r="AS20" i="4"/>
  <c r="AS35" i="4"/>
  <c r="AS32" i="4"/>
  <c r="AR6" i="4"/>
  <c r="AS16" i="4"/>
  <c r="AS37" i="4"/>
  <c r="AS14" i="4"/>
  <c r="AS19" i="4"/>
  <c r="AS33" i="4"/>
  <c r="AS7" i="4"/>
  <c r="AN6" i="4"/>
  <c r="AH31" i="4"/>
  <c r="BG6" i="4"/>
  <c r="BC6" i="4"/>
  <c r="BH27" i="4"/>
  <c r="BH35" i="4"/>
  <c r="BH22" i="4"/>
  <c r="BH32" i="4"/>
  <c r="BH6" i="4"/>
  <c r="BH16" i="4"/>
  <c r="BH26" i="4"/>
  <c r="BH37" i="4"/>
  <c r="BH12" i="4"/>
  <c r="BH14" i="4"/>
  <c r="BH13" i="4"/>
  <c r="BH19" i="4"/>
  <c r="BH28" i="4"/>
  <c r="BH33" i="4"/>
  <c r="BH36" i="4"/>
  <c r="BH7" i="4"/>
  <c r="BH29" i="4"/>
  <c r="BD20" i="4"/>
  <c r="BD27" i="4"/>
  <c r="BD35" i="4"/>
  <c r="BD22" i="4"/>
  <c r="BD32" i="4"/>
  <c r="BD6" i="4"/>
  <c r="BD16" i="4"/>
  <c r="BD26" i="4"/>
  <c r="BD37" i="4"/>
  <c r="BD12" i="4"/>
  <c r="BD14" i="4"/>
  <c r="BD13" i="4"/>
  <c r="BD19" i="4"/>
  <c r="BD28" i="4"/>
  <c r="BD33" i="4"/>
  <c r="BD36" i="4"/>
  <c r="BD7" i="4"/>
  <c r="BD29" i="4"/>
  <c r="BD31" i="4"/>
  <c r="AH20" i="4"/>
  <c r="AH27" i="4"/>
  <c r="AH35" i="4"/>
  <c r="AH22" i="4"/>
  <c r="AH32" i="4"/>
  <c r="AH6" i="4"/>
  <c r="AH16" i="4"/>
  <c r="AH26" i="4"/>
  <c r="AH37" i="4"/>
  <c r="AH12" i="4"/>
  <c r="AH14" i="4"/>
  <c r="AH13" i="4"/>
  <c r="AH19" i="4"/>
  <c r="AH28" i="4"/>
  <c r="AH33" i="4"/>
  <c r="AH36" i="4"/>
  <c r="AH7" i="4"/>
  <c r="AH29" i="4"/>
  <c r="AD20" i="4"/>
  <c r="AD27" i="4"/>
  <c r="AD35" i="4"/>
  <c r="AD22" i="4"/>
  <c r="AD32" i="4"/>
  <c r="AD6" i="4"/>
  <c r="AD16" i="4"/>
  <c r="AD26" i="4"/>
  <c r="AD37" i="4"/>
  <c r="AD12" i="4"/>
  <c r="AD14" i="4"/>
  <c r="AD13" i="4"/>
  <c r="AD19" i="4"/>
  <c r="AD28" i="4"/>
  <c r="AD33" i="4"/>
  <c r="AD36" i="4"/>
  <c r="AD7" i="4"/>
  <c r="AD29" i="4"/>
  <c r="AD31" i="4"/>
  <c r="K20" i="4"/>
  <c r="K27" i="4"/>
  <c r="K35" i="4"/>
  <c r="K22" i="4"/>
  <c r="K32" i="4"/>
  <c r="K6" i="4"/>
  <c r="K16" i="4"/>
  <c r="K26" i="4"/>
  <c r="K37" i="4"/>
  <c r="K12" i="4"/>
  <c r="K14" i="4"/>
  <c r="K13" i="4"/>
  <c r="K19" i="4"/>
  <c r="K28" i="4"/>
  <c r="K33" i="4"/>
  <c r="K36" i="4"/>
  <c r="K7" i="4"/>
  <c r="K29" i="4"/>
  <c r="O20" i="4"/>
  <c r="O27" i="4"/>
  <c r="O35" i="4"/>
  <c r="O22" i="4"/>
  <c r="O32" i="4"/>
  <c r="O6" i="4"/>
  <c r="O16" i="4"/>
  <c r="O26" i="4"/>
  <c r="O37" i="4"/>
  <c r="O12" i="4"/>
  <c r="O14" i="4"/>
  <c r="O13" i="4"/>
  <c r="O19" i="4"/>
  <c r="O28" i="4"/>
  <c r="O33" i="4"/>
  <c r="O36" i="4"/>
  <c r="O7" i="4"/>
  <c r="O29" i="4"/>
  <c r="S20" i="4"/>
  <c r="S27" i="4"/>
  <c r="S35" i="4"/>
  <c r="S22" i="4"/>
  <c r="S32" i="4"/>
  <c r="S6" i="4"/>
  <c r="S16" i="4"/>
  <c r="S26" i="4"/>
  <c r="S37" i="4"/>
  <c r="S12" i="4"/>
  <c r="S14" i="4"/>
  <c r="S13" i="4"/>
  <c r="S19" i="4"/>
  <c r="S28" i="4"/>
  <c r="S33" i="4"/>
  <c r="S36" i="4"/>
  <c r="S7" i="4"/>
  <c r="S29" i="4"/>
  <c r="W20" i="4"/>
  <c r="W27" i="4"/>
  <c r="W35" i="4"/>
  <c r="W22" i="4"/>
  <c r="W32" i="4"/>
  <c r="W6" i="4"/>
  <c r="W16" i="4"/>
  <c r="W26" i="4"/>
  <c r="W37" i="4"/>
  <c r="W12" i="4"/>
  <c r="W14" i="4"/>
  <c r="W13" i="4"/>
  <c r="W19" i="4"/>
  <c r="W28" i="4"/>
  <c r="W33" i="4"/>
  <c r="W36" i="4"/>
  <c r="W7" i="4"/>
  <c r="W29" i="4"/>
  <c r="W31" i="4"/>
  <c r="S31" i="4"/>
  <c r="O31" i="4"/>
  <c r="K31" i="4"/>
  <c r="G31" i="4"/>
  <c r="C31" i="4"/>
  <c r="AG6" i="4"/>
  <c r="AC6" i="4"/>
  <c r="V6" i="4"/>
  <c r="R6" i="4"/>
  <c r="N6" i="4"/>
  <c r="J20" i="4"/>
  <c r="J27" i="4"/>
  <c r="J35" i="4"/>
  <c r="J22" i="4"/>
  <c r="J32" i="4"/>
  <c r="J6" i="4"/>
  <c r="J16" i="4"/>
  <c r="J26" i="4"/>
  <c r="J37" i="4"/>
  <c r="J12" i="4"/>
  <c r="J14" i="4"/>
  <c r="J13" i="4"/>
  <c r="J19" i="4"/>
  <c r="J28" i="4"/>
  <c r="J33" i="4"/>
  <c r="J36" i="4"/>
  <c r="J7" i="4"/>
  <c r="J29" i="4"/>
  <c r="J31" i="4"/>
  <c r="F6" i="4"/>
  <c r="B6" i="4"/>
  <c r="G20" i="4"/>
  <c r="G27" i="4"/>
  <c r="G35" i="4"/>
  <c r="G22" i="4"/>
  <c r="G32" i="4"/>
  <c r="G6" i="4"/>
  <c r="G16" i="4"/>
  <c r="G26" i="4"/>
  <c r="G37" i="4"/>
  <c r="G12" i="4"/>
  <c r="G14" i="4"/>
  <c r="G13" i="4"/>
  <c r="G19" i="4"/>
  <c r="G28" i="4"/>
  <c r="G33" i="4"/>
  <c r="G36" i="4"/>
  <c r="G7" i="4"/>
  <c r="G29" i="4"/>
  <c r="C20" i="4"/>
  <c r="C27" i="4"/>
  <c r="C35" i="4"/>
  <c r="C22" i="4"/>
  <c r="C32" i="4"/>
  <c r="C6" i="4"/>
  <c r="C16" i="4"/>
  <c r="C26" i="4"/>
  <c r="C37" i="4"/>
  <c r="C12" i="4"/>
  <c r="C14" i="4"/>
  <c r="C13" i="4"/>
  <c r="C19" i="4"/>
  <c r="C28" i="4"/>
  <c r="C33" i="4"/>
  <c r="C36" i="4"/>
  <c r="C29" i="4"/>
  <c r="C12" i="8"/>
  <c r="C13" i="8"/>
  <c r="AW35" i="4" s="1"/>
  <c r="C11" i="8"/>
  <c r="AO35" i="4" s="1"/>
  <c r="AO36" i="4" l="1"/>
  <c r="AS34" i="4"/>
  <c r="AS25" i="4"/>
  <c r="AS38" i="4"/>
  <c r="AS8" i="4"/>
  <c r="AS15" i="4"/>
  <c r="AS30" i="4"/>
  <c r="AS24" i="4"/>
  <c r="AS40" i="4"/>
  <c r="AS23" i="4"/>
  <c r="AS18" i="4"/>
  <c r="AS41" i="4"/>
  <c r="AS42" i="4"/>
  <c r="AS17" i="4"/>
  <c r="AS9" i="4"/>
  <c r="AS39" i="4"/>
  <c r="AS10" i="4"/>
  <c r="AS11" i="4"/>
  <c r="AO7" i="4"/>
  <c r="AO33" i="4"/>
  <c r="AO19" i="4"/>
  <c r="AO14" i="4"/>
  <c r="AO37" i="4"/>
  <c r="AO16" i="4"/>
  <c r="AO32" i="4"/>
  <c r="AS29" i="4"/>
  <c r="AS36" i="4"/>
  <c r="AS28" i="4"/>
  <c r="AS13" i="4"/>
  <c r="AS12" i="4"/>
  <c r="AS26" i="4"/>
  <c r="AS6" i="4"/>
  <c r="AS22" i="4"/>
  <c r="AS27" i="4"/>
  <c r="AS31" i="4"/>
  <c r="AW36" i="4"/>
  <c r="AW13" i="4"/>
  <c r="AW26" i="4"/>
  <c r="AW22" i="4"/>
  <c r="AO27" i="4"/>
  <c r="AW31" i="4"/>
  <c r="AW33" i="4"/>
  <c r="AW14" i="4"/>
  <c r="AW16" i="4"/>
  <c r="AO34" i="4"/>
  <c r="AO25" i="4"/>
  <c r="AO41" i="4"/>
  <c r="AO42" i="4"/>
  <c r="AO17" i="4"/>
  <c r="AO11" i="4"/>
  <c r="AO21" i="4"/>
  <c r="AO9" i="4"/>
  <c r="AO39" i="4"/>
  <c r="AO38" i="4"/>
  <c r="AO8" i="4"/>
  <c r="AO15" i="4"/>
  <c r="AO30" i="4"/>
  <c r="AO24" i="4"/>
  <c r="AO40" i="4"/>
  <c r="AO23" i="4"/>
  <c r="AO18" i="4"/>
  <c r="AO10" i="4"/>
  <c r="AO29" i="4"/>
  <c r="AO28" i="4"/>
  <c r="AO13" i="4"/>
  <c r="AO12" i="4"/>
  <c r="AO26" i="4"/>
  <c r="AO6" i="4"/>
  <c r="AO22" i="4"/>
  <c r="AO31" i="4"/>
  <c r="AW34" i="4"/>
  <c r="AW25" i="4"/>
  <c r="AW24" i="4"/>
  <c r="AW40" i="4"/>
  <c r="AW23" i="4"/>
  <c r="AW18" i="4"/>
  <c r="AW38" i="4"/>
  <c r="AW30" i="4"/>
  <c r="AW9" i="4"/>
  <c r="AW39" i="4"/>
  <c r="AW10" i="4"/>
  <c r="AW41" i="4"/>
  <c r="AW42" i="4"/>
  <c r="AW17" i="4"/>
  <c r="AW11" i="4"/>
  <c r="AW8" i="4"/>
  <c r="AW15" i="4"/>
  <c r="AO20" i="4"/>
  <c r="AW7" i="4"/>
  <c r="AW19" i="4"/>
  <c r="AW37" i="4"/>
  <c r="AW32" i="4"/>
  <c r="AW20" i="4"/>
  <c r="CE6" i="4"/>
  <c r="BL6" i="4"/>
  <c r="BA6" i="4"/>
  <c r="AA6" i="4"/>
  <c r="AL6" i="4"/>
  <c r="AA18" i="1"/>
  <c r="AA16" i="1" l="1"/>
  <c r="AA17" i="1" l="1"/>
  <c r="AA15" i="1" l="1"/>
  <c r="AA14" i="1"/>
  <c r="AA13" i="1" l="1"/>
  <c r="AA12" i="1" l="1"/>
  <c r="AA11" i="1" l="1"/>
  <c r="AA10" i="1" l="1"/>
  <c r="AA9" i="1" l="1"/>
  <c r="AA8" i="1" l="1"/>
  <c r="AA7" i="1"/>
  <c r="AA6" i="1"/>
  <c r="AA5" i="1"/>
  <c r="AA4" i="1"/>
</calcChain>
</file>

<file path=xl/comments1.xml><?xml version="1.0" encoding="utf-8"?>
<comments xmlns="http://schemas.openxmlformats.org/spreadsheetml/2006/main">
  <authors>
    <author>Mélissa Cornelus</author>
  </authors>
  <commentList>
    <comment ref="B32" authorId="0" shapeId="0">
      <text>
        <r>
          <rPr>
            <b/>
            <sz val="9"/>
            <color indexed="81"/>
            <rFont val="Tahoma"/>
            <family val="2"/>
          </rPr>
          <t>Mélissa Cornelus:</t>
        </r>
        <r>
          <rPr>
            <sz val="9"/>
            <color indexed="81"/>
            <rFont val="Tahoma"/>
            <family val="2"/>
          </rPr>
          <t xml:space="preserve">
declinaison?</t>
        </r>
      </text>
    </comment>
  </commentList>
</comments>
</file>

<file path=xl/comments2.xml><?xml version="1.0" encoding="utf-8"?>
<comments xmlns="http://schemas.openxmlformats.org/spreadsheetml/2006/main">
  <authors>
    <author>Mélissa Cornelus</author>
  </authors>
  <commentList>
    <comment ref="U8" authorId="0" shapeId="0">
      <text>
        <r>
          <rPr>
            <b/>
            <sz val="9"/>
            <color indexed="81"/>
            <rFont val="Tahoma"/>
            <family val="2"/>
          </rPr>
          <t>Mélissa Cornelus:</t>
        </r>
        <r>
          <rPr>
            <sz val="9"/>
            <color indexed="81"/>
            <rFont val="Tahoma"/>
            <family val="2"/>
          </rPr>
          <t xml:space="preserve">
approche qualitative, approche quantitative simplifiée
(utilisation d’abaques, par exemple) ou plus complexe
(utilisation de modélisations mathématiques ou
physiques). P49 Ministère2001</t>
        </r>
      </text>
    </comment>
    <comment ref="S10" authorId="0" shapeId="0">
      <text>
        <r>
          <rPr>
            <b/>
            <sz val="9"/>
            <color indexed="81"/>
            <rFont val="Tahoma"/>
            <family val="2"/>
          </rPr>
          <t>Mélissa Cornelus:</t>
        </r>
        <r>
          <rPr>
            <sz val="9"/>
            <color indexed="81"/>
            <rFont val="Tahoma"/>
            <family val="2"/>
          </rPr>
          <t xml:space="preserve">
Tout (land use/eutro/eau) est country level
 The AWARE model is taking into account few resolution levels, however, for the EF recommendation, only the country scale is adopted (see below for further details</t>
        </r>
      </text>
    </comment>
    <comment ref="S20" authorId="0" shapeId="0">
      <text>
        <r>
          <rPr>
            <b/>
            <sz val="9"/>
            <color indexed="81"/>
            <rFont val="Tahoma"/>
            <family val="2"/>
          </rPr>
          <t>Tout (land use/eutro/eau) est country level
 The AWARE model is taking into account few resolution levels, however, for the EF recommendation, only the country scale is adopted (see below for further details</t>
        </r>
      </text>
    </comment>
    <comment ref="S21" authorId="0" shapeId="0">
      <text>
        <r>
          <rPr>
            <b/>
            <sz val="9"/>
            <color indexed="81"/>
            <rFont val="Tahoma"/>
            <family val="2"/>
          </rPr>
          <t>Tout (land use/eutro/eau) est country level
 The AWARE model is taking into account few resolution levels, however, for the EF recommendation, only the country scale is adopted (see below for further details</t>
        </r>
      </text>
    </comment>
    <comment ref="U23" authorId="0" shapeId="0">
      <text>
        <r>
          <rPr>
            <b/>
            <sz val="9"/>
            <color indexed="81"/>
            <rFont val="Tahoma"/>
            <family val="2"/>
          </rPr>
          <t>Mélissa Cornelus:</t>
        </r>
        <r>
          <rPr>
            <sz val="9"/>
            <color indexed="81"/>
            <rFont val="Tahoma"/>
            <family val="2"/>
          </rPr>
          <t xml:space="preserve">
approche qualitative, approche quantitative simplifiée
(utilisation d’abaques, par exemple) ou plus complexe
(utilisation de modélisations mathématiques ou
physiques). P49 Ministère2001</t>
        </r>
      </text>
    </comment>
  </commentList>
</comments>
</file>

<file path=xl/sharedStrings.xml><?xml version="1.0" encoding="utf-8"?>
<sst xmlns="http://schemas.openxmlformats.org/spreadsheetml/2006/main" count="2855" uniqueCount="1134">
  <si>
    <t>Synthèse des éléments descriptifs</t>
  </si>
  <si>
    <t>Procédurale</t>
  </si>
  <si>
    <t>Analytique</t>
  </si>
  <si>
    <t>Relative</t>
  </si>
  <si>
    <t>Absolue</t>
  </si>
  <si>
    <t>Monocritère</t>
  </si>
  <si>
    <t>Multicritère</t>
  </si>
  <si>
    <t>Effets réels</t>
  </si>
  <si>
    <t>Effets potentiels</t>
  </si>
  <si>
    <t>Domaines de la durabilité concernés par l'évaluation</t>
  </si>
  <si>
    <t>Environnemental</t>
  </si>
  <si>
    <t>Social</t>
  </si>
  <si>
    <t>Economique</t>
  </si>
  <si>
    <t>Spécificités</t>
  </si>
  <si>
    <t>Générique</t>
  </si>
  <si>
    <t>Spécifique</t>
  </si>
  <si>
    <t>Domaine d'application</t>
  </si>
  <si>
    <t>Système étudié</t>
  </si>
  <si>
    <t>Utilisateurs ciblés</t>
  </si>
  <si>
    <t>Support opérationnel</t>
  </si>
  <si>
    <t>Echelle concernée et spécificité des impacts</t>
  </si>
  <si>
    <t>Locale</t>
  </si>
  <si>
    <t>Globale</t>
  </si>
  <si>
    <t>Site générique</t>
  </si>
  <si>
    <t>Site dépendant</t>
  </si>
  <si>
    <t>Site spécifique</t>
  </si>
  <si>
    <t>Usages revendiqués et potentiels de la méthode</t>
  </si>
  <si>
    <t>Benchmark</t>
  </si>
  <si>
    <t>Diagnostic environnemental</t>
  </si>
  <si>
    <t>Ecoconception</t>
  </si>
  <si>
    <t>Communication environnementale</t>
  </si>
  <si>
    <t>Répondre à une demande réglementaire</t>
  </si>
  <si>
    <t>Autre (préciser)</t>
  </si>
  <si>
    <t>Indicateurs calculés</t>
  </si>
  <si>
    <t>Au regard des services rendus</t>
  </si>
  <si>
    <t>Evaluation intrinsèque</t>
  </si>
  <si>
    <t>Type d'approche</t>
  </si>
  <si>
    <t>Approche produit/service</t>
  </si>
  <si>
    <t>Approche site/projet</t>
  </si>
  <si>
    <t>Methode 1</t>
  </si>
  <si>
    <t>Methode 2</t>
  </si>
  <si>
    <t>Methode 3</t>
  </si>
  <si>
    <t>Methode 4</t>
  </si>
  <si>
    <t>Methode 5</t>
  </si>
  <si>
    <t>Methode 6</t>
  </si>
  <si>
    <t>Methode 7</t>
  </si>
  <si>
    <t>Methode 10</t>
  </si>
  <si>
    <t>Methode 11</t>
  </si>
  <si>
    <t>Methode 12</t>
  </si>
  <si>
    <t>Methode 13</t>
  </si>
  <si>
    <t>Methode 14</t>
  </si>
  <si>
    <t>Methode 15</t>
  </si>
  <si>
    <t>Methode 16</t>
  </si>
  <si>
    <t>A préciser</t>
  </si>
  <si>
    <t>Micro : approche Produit</t>
  </si>
  <si>
    <t>Micro : approche Site</t>
  </si>
  <si>
    <t>Méso : approche Lifestyle</t>
  </si>
  <si>
    <t>Méso : approche Aménagement régional</t>
  </si>
  <si>
    <t>Macro  : approche Organisation</t>
  </si>
  <si>
    <t>Macro  : approche Région/Pays</t>
  </si>
  <si>
    <t>Methode 38</t>
  </si>
  <si>
    <t>Methode 39</t>
  </si>
  <si>
    <t>Domaine d'évaluation</t>
  </si>
  <si>
    <t>Element d'évaluation</t>
  </si>
  <si>
    <t>A2 - Non redondance des critères</t>
  </si>
  <si>
    <t>A3 - Cohérence entre indicateurs et objectifs de la méthode</t>
  </si>
  <si>
    <t>A4 - Pertinence scientifique des indicateurs</t>
  </si>
  <si>
    <t xml:space="preserve">A5 - Pertinence environnementale </t>
  </si>
  <si>
    <t>A6 – Pertinence spatiale de la méthode</t>
  </si>
  <si>
    <t>B. Complétude</t>
  </si>
  <si>
    <t>B1 - Portée de la méthode</t>
  </si>
  <si>
    <t>C. Transparence et objectivité</t>
  </si>
  <si>
    <t>C2 - Objectivité de l'agrégation des résultats</t>
  </si>
  <si>
    <t>C3 - Subjectivité et reproductibilité</t>
  </si>
  <si>
    <t>D1 - Reconnaissance scientifique</t>
  </si>
  <si>
    <t>D2 - Fondements institutionnels</t>
  </si>
  <si>
    <t>E. Faisabilité et accessibilité</t>
  </si>
  <si>
    <t>E1 - Coût d'accès aux outils de la méthode</t>
  </si>
  <si>
    <t>Coef pondération</t>
  </si>
  <si>
    <t>Pondération</t>
  </si>
  <si>
    <t>Nature de la méthode</t>
  </si>
  <si>
    <t>Type de soutenabilité adressée</t>
  </si>
  <si>
    <t>Caractérisation</t>
  </si>
  <si>
    <t>Types d'effet</t>
  </si>
  <si>
    <t xml:space="preserve"> spécificité des impacts</t>
  </si>
  <si>
    <t xml:space="preserve">Echelle concernée </t>
  </si>
  <si>
    <t xml:space="preserve"> spécificité de la méthode</t>
  </si>
  <si>
    <t>Description des éléments spécifiques</t>
  </si>
  <si>
    <t>Les 2</t>
  </si>
  <si>
    <t>Positionnement DPSIR</t>
  </si>
  <si>
    <t>Type de mesure</t>
  </si>
  <si>
    <t>Qualitative (préciser l'echelle et la ref)</t>
  </si>
  <si>
    <t>Quantitative (préciser unité)</t>
  </si>
  <si>
    <t>Simple</t>
  </si>
  <si>
    <t>prédictif</t>
  </si>
  <si>
    <t>mesuré</t>
  </si>
  <si>
    <t>Nature des indicateurs (Bockstaller 2015)</t>
  </si>
  <si>
    <t>Comptabilité des impacts</t>
  </si>
  <si>
    <t>Mono étape</t>
  </si>
  <si>
    <t>Multiétape</t>
  </si>
  <si>
    <t>D P S I R</t>
  </si>
  <si>
    <t>Description générale de la méthode</t>
  </si>
  <si>
    <t>Description du ou des indicateurs</t>
  </si>
  <si>
    <t>Cocher si concerné</t>
  </si>
  <si>
    <t>Domaines de la durabilité pris en compte</t>
  </si>
  <si>
    <t>indique si une méthode s'appuie sur une seule ou plusieurs variables pour l’évaluation</t>
  </si>
  <si>
    <t>indique si la méthode est applicable à un ou plusieurs domaines spécifiques (agricole…)</t>
  </si>
  <si>
    <t>Indique si une méthode propose des indicateurs (méthode analytique) ou si elle propose une démarche à suivre (méthode procédurale)</t>
  </si>
  <si>
    <t xml:space="preserve">Indique le degré du lien : site/résultats </t>
  </si>
  <si>
    <t>Spécificité de la méthode</t>
  </si>
  <si>
    <t>Type d'évaluation</t>
  </si>
  <si>
    <t>Précise le type d’indicateurs et dans quelle mesure ils prennent en compte les impacts par rapport à la chaîne causale (modèle DPSIR)</t>
  </si>
  <si>
    <t>Indique si les indicateurs sont qualitatifs ou quantitatifs</t>
  </si>
  <si>
    <t>Type de méthode</t>
  </si>
  <si>
    <t>Type d'évaluation de la durabilité</t>
  </si>
  <si>
    <t>Structure de l'évaluation</t>
  </si>
  <si>
    <t>A. Qualité du jeu d’indicateurs</t>
  </si>
  <si>
    <t>A1 - Homogénéité des niveaux DPSIR des indicateurs</t>
  </si>
  <si>
    <t>Element de description</t>
  </si>
  <si>
    <t>Signification</t>
  </si>
  <si>
    <t>Evalue si les indicateurs sont placés de façon homogène sur la chaine causale DPSIR</t>
  </si>
  <si>
    <t>Evalue si les indicateurs permettent de répondre aux objectifs d’évaluation fixés par la méthode</t>
  </si>
  <si>
    <t>Evalue si la méthode applique une approche de durabilité forte ou faible</t>
  </si>
  <si>
    <t xml:space="preserve">B2 -  Couverture des enjeux environnementaux </t>
  </si>
  <si>
    <t xml:space="preserve">C1 - Accessibilité des documents &amp; Transparence de la méthode </t>
  </si>
  <si>
    <t>Evalue la reproductibilité de la méthode</t>
  </si>
  <si>
    <t>Evalue l’ancrage institutionnel de la méthode</t>
  </si>
  <si>
    <t>Evalue le coût économique pour utiliser la méthode</t>
  </si>
  <si>
    <t xml:space="preserve">Evalue le temps passé pour réaliser une évaluation environnementale avec la méthode </t>
  </si>
  <si>
    <t xml:space="preserve">E2 - Niveau de qualification requis  </t>
  </si>
  <si>
    <t>E3 - Temps nécessaire à l'évaluation</t>
  </si>
  <si>
    <t>E4 - Facilité d'interprétation des résultats</t>
  </si>
  <si>
    <t xml:space="preserve">Evalue la facilité d’interprétation des résultats par l’utilisateur </t>
  </si>
  <si>
    <t>Etalement sur 5 niveaux dans la chaine de causalité entre D et R</t>
  </si>
  <si>
    <t>Etalement sur 4 niveaux dans la chaine de causalité entre D et R</t>
  </si>
  <si>
    <t>Etalement sur 3 niveaux dans la chaine de causalité entre D et R</t>
  </si>
  <si>
    <t>Etalement sur 2 niveaux dans la chaine de causalité entre D et R</t>
  </si>
  <si>
    <t>Tous les critères se trouvent au même niveau </t>
  </si>
  <si>
    <t>Objectifs explicitement énoncés et meilleure cohérence possible entre indicateurs et objectifs, en l’état actuel des connaissances scientifiques.</t>
  </si>
  <si>
    <t>Subjective et peu reproductible</t>
  </si>
  <si>
    <t>Relativement objective et reproductible (avec présence d’indicateurs qualitatifs notamment)</t>
  </si>
  <si>
    <t>Objective et reproductible (tous les indicateurs sont quantitatifs)</t>
  </si>
  <si>
    <t>Coût total d’accès aux outils de plusieurs milliers d’euros</t>
  </si>
  <si>
    <t>Accès gratuit aux outils de la méthode</t>
  </si>
  <si>
    <t>Quelques jours</t>
  </si>
  <si>
    <t>Les résultats sont interprétables par les experts du champ d’application et toute personne ayant une certaine culture scientifique</t>
  </si>
  <si>
    <t>Les résultats sont facilement interprétables par le grand public</t>
  </si>
  <si>
    <t xml:space="preserve">5 niveaux </t>
  </si>
  <si>
    <t xml:space="preserve">4 niveaux </t>
  </si>
  <si>
    <t xml:space="preserve">3 niveaux </t>
  </si>
  <si>
    <t xml:space="preserve">2 niveaux </t>
  </si>
  <si>
    <t>1 seul niveau</t>
  </si>
  <si>
    <t xml:space="preserve">Object part. énoncés et/ou incohérence part. </t>
  </si>
  <si>
    <t>Aucun object et/ou incohérence tot</t>
  </si>
  <si>
    <t>Pas redondance et/ou minimisée</t>
  </si>
  <si>
    <t>Sur demande, tot ou part. transparente</t>
  </si>
  <si>
    <t>Relativ. objective et reproductible (qques indicateurs qualitatifs)</t>
  </si>
  <si>
    <t>Objective et reproductible (indicateurs quantitatifs)</t>
  </si>
  <si>
    <t>1</t>
  </si>
  <si>
    <t>&lt;1000 euros ET version gratuite partielle</t>
  </si>
  <si>
    <t>Qques jours</t>
  </si>
  <si>
    <t xml:space="preserve">Interpret. que par experts </t>
  </si>
  <si>
    <t>Interpret. par experts et personne avec cult scientifique</t>
  </si>
  <si>
    <t>Facilement interprétables par le grand public</t>
  </si>
  <si>
    <t>INDIGO</t>
  </si>
  <si>
    <t>Exploitation agricole; parcelle</t>
  </si>
  <si>
    <t>x</t>
  </si>
  <si>
    <t>Agriculture : Grandes cultures ; viticulture ; Arboriculture</t>
  </si>
  <si>
    <t>questionnaire dans un logiciel</t>
  </si>
  <si>
    <t>PISD</t>
  </si>
  <si>
    <t>La méthode utilise uniquement des indicateurs quantitatifs reproductibles et objectifs</t>
  </si>
  <si>
    <t>Pour un agronome</t>
  </si>
  <si>
    <t>1)d’identifier les points faibles et forts des systèmes
2)repérer les pistes d’améliorations pour orienter le conseil
3) sélectionner les systèmes de culture les plus performants</t>
  </si>
  <si>
    <t>planète sur 1 an</t>
  </si>
  <si>
    <t>Quantitative</t>
  </si>
  <si>
    <t>D</t>
  </si>
  <si>
    <t>grand public (ecologicalfootprint calculator) mais aussi ONG, decideur</t>
  </si>
  <si>
    <t>Outil web, guide methodo</t>
  </si>
  <si>
    <t>Pédagogie, Diagnostic environnemental</t>
  </si>
  <si>
    <t>Pas de redondance identifiée</t>
  </si>
  <si>
    <t>La méthode met à disposition toutes les informations nécessaires sur le site internet du footprintnetwork</t>
  </si>
  <si>
    <t>La méthode est objective et reproductible</t>
  </si>
  <si>
    <t>La présentation des résultats sous forme de planète consommée par an est très imagée et facile à comprendre. De même pour le jour du dépassement.</t>
  </si>
  <si>
    <t>Objectifs partiellement énoncés et/ou incohérence partielle entre indicateurs et objectifs</t>
  </si>
  <si>
    <t>Aucun objectif énoncé et/ou incohérence totale entre indicateurs et objectifs</t>
  </si>
  <si>
    <t>Objectifs explicitement énoncés ET meilleure cohérence possible entre indicateurs et objectifs en l’état actuel des connaissances scientifiques</t>
  </si>
  <si>
    <t xml:space="preserve">Sur simple demande, la méthode est partiellement OU totalement transparente </t>
  </si>
  <si>
    <t xml:space="preserve">En accès libre, la méthode est partiellement transparente </t>
  </si>
  <si>
    <t xml:space="preserve">En accès libre, la méthode est totalement transparente </t>
  </si>
  <si>
    <t>Agrégation implicite (équipondération ou pondération non transparente)</t>
  </si>
  <si>
    <t>Aucune formation technique supplémentaire est nécessaire : utilisateur novice</t>
  </si>
  <si>
    <t>De 3 semaines à 2 mois</t>
  </si>
  <si>
    <t>Moins d'une journée</t>
  </si>
  <si>
    <t>Les résultats ne sont interprétables que par les experts de la méthode ou du champ d'application</t>
  </si>
  <si>
    <t>Région/ pays</t>
  </si>
  <si>
    <t>ingénieurs, decideurs, chercheurs, ecologues</t>
  </si>
  <si>
    <t>S</t>
  </si>
  <si>
    <t>La méthode ne prend en compte que les effets directs sur les espèces</t>
  </si>
  <si>
    <t>La méthode met à disposition toutes les informations nécessaires par des articles et des guides</t>
  </si>
  <si>
    <t>Diag environnemental (calculer la conservation de la biodiversité terrestre), reporting evironnemental</t>
  </si>
  <si>
    <t>cohérence très forte entre indicateurs et objectifs de la méthode (Drivers de l'effondrement de la biodiversité et préservation de la biodiversité)</t>
  </si>
  <si>
    <t>A minima maitriser la SIG</t>
  </si>
  <si>
    <t>L'unité utilisée (abondance moyenne des espèces) est facile à interpréter et peut être agrégé en un score unique</t>
  </si>
  <si>
    <t>PARCEL</t>
  </si>
  <si>
    <t>GLOBIO4</t>
  </si>
  <si>
    <t>Ecological Footprint</t>
  </si>
  <si>
    <t>Fournir des informations objectivées et partagées pour discuter des transitions de modèles agricoles et alimentaires sur les territoires</t>
  </si>
  <si>
    <t>Alimentation</t>
  </si>
  <si>
    <t>decideurs grand public collectivité</t>
  </si>
  <si>
    <t>outil en ligne</t>
  </si>
  <si>
    <t>I</t>
  </si>
  <si>
    <t>données par département</t>
  </si>
  <si>
    <t>Terre de Liens, la Fédération Nationale de l’Agriculture Biologique (FNAB) et le Basic</t>
  </si>
  <si>
    <t>Régime alimentaire Territoire, ville</t>
  </si>
  <si>
    <t>diag enviro; eco-conception; comm enviro</t>
  </si>
  <si>
    <t>Une dizaine de minutes suffit pour réaliser le test</t>
  </si>
  <si>
    <t>Etude d'impact</t>
  </si>
  <si>
    <t>Environnemental
Social
Economique</t>
  </si>
  <si>
    <t>Environnemental
Social</t>
  </si>
  <si>
    <t>Projet et aménagement qui en découle</t>
  </si>
  <si>
    <t>Quantitative ou qualitative</t>
  </si>
  <si>
    <t>N.A.</t>
  </si>
  <si>
    <t>Non applicable car c'est une méthode procédurale pouvant mettre en œuvre une multitude d'outils et d'indicateurs</t>
  </si>
  <si>
    <t>La Note Globale</t>
  </si>
  <si>
    <t>Agro agri</t>
  </si>
  <si>
    <t>Cycle de vie d'un produit</t>
  </si>
  <si>
    <t>distributeurs, maillons de la  chaine, grand public</t>
  </si>
  <si>
    <t>questionnaire</t>
  </si>
  <si>
    <t>Repère pour les consommateurs ET outil de progrès pour les maillons de la chaine</t>
  </si>
  <si>
    <t>Note synthétique sur 100 permettant de comparer de nombreux produits sur la même échelle</t>
  </si>
  <si>
    <t>Indique si une méthode s'inscrit dans le cadre de soutenabilité absolue i.e. qui  évalue des impacts sur la biosphère en s’appuyant sur le concept de limites planétaires ou pas (méthode relative)</t>
  </si>
  <si>
    <t>La méthode est site générique ET "quantifies the supply and demand of Earth’s biocapacity" : impact global d'où NA</t>
  </si>
  <si>
    <t>P</t>
  </si>
  <si>
    <t>R</t>
  </si>
  <si>
    <t>Plus de la moitié des indicateurs sont site génériques</t>
  </si>
  <si>
    <t>Prise en compte uniquement des effets directs SANS perspective cycle de vie</t>
  </si>
  <si>
    <t>Prise en compte de certains effets indirects OU d’une perspective cycle de vie</t>
  </si>
  <si>
    <t>Prise en compte des effets indirects ET d’une perspective cycle de vie</t>
  </si>
  <si>
    <t xml:space="preserve">Certains effets indirects OU d’une perspective CDV </t>
  </si>
  <si>
    <t>Effets directs SANS perspective CDV</t>
  </si>
  <si>
    <t>Effets indirects ET d’une perspective CDV</t>
  </si>
  <si>
    <t xml:space="preserve"> Accès libre, part. transparente</t>
  </si>
  <si>
    <t xml:space="preserve"> Accès libre, totalement transparente</t>
  </si>
  <si>
    <t>Agrégation implicite (pondération non transparente)</t>
  </si>
  <si>
    <t>Entre 50 et 999 publications ou chapitres d’ouvrage identifiés*</t>
  </si>
  <si>
    <t>Entre 3 et 49 publications ou chapitres d’ouvrage identifiés*</t>
  </si>
  <si>
    <t>&lt;3 publications ou chapitres d’ouvrage identifiés*</t>
  </si>
  <si>
    <t>Plus de 5000 publications ou chapitres d’ouvrage identifiés* ET/OU Existence d’une communauté scientifique internationale et d’un journal dédié à la méthode</t>
  </si>
  <si>
    <t>Moins de 3 publications ou chapitres d’ouvrage identifiés*</t>
  </si>
  <si>
    <t>Entre 1000 et 5000 publications ou chapitres d’ouvrages identifiés* ET/OU Existence d’une communauté de scientifique internationale ou d’un journal dédié à la méthode</t>
  </si>
  <si>
    <t>Coût total d’accès aux outils de plusieurs milliers d’euros ET existence d’une version gratuite partielle (en terme de fonctionnalité et / ou d’accès aux bases de données)</t>
  </si>
  <si>
    <t>Coût total inférieur à 1000 euros ET existence d’une version gratuite partielle</t>
  </si>
  <si>
    <t xml:space="preserve"> Plusieurs milliers d’euros</t>
  </si>
  <si>
    <t xml:space="preserve"> Plusieurs milliers d’euros ET version gratuite partielle </t>
  </si>
  <si>
    <t>Environ 1000 euros</t>
  </si>
  <si>
    <t>Coût total d’accès aux outils peu onéreux (maximum environ 1000 euros)</t>
  </si>
  <si>
    <t>Utilisateur niveau expert (F&gt; 7j)</t>
  </si>
  <si>
    <t>Utilisateur niveau avancé (F&lt; 7j )</t>
  </si>
  <si>
    <t>Utilisateur novice</t>
  </si>
  <si>
    <t>&gt; 2 mois</t>
  </si>
  <si>
    <t>1 à 2 semaines</t>
  </si>
  <si>
    <t xml:space="preserve">Une à deux semaines </t>
  </si>
  <si>
    <t>Plus de deux mois</t>
  </si>
  <si>
    <t>De trois semaines à deux mois</t>
  </si>
  <si>
    <t>&lt; 1 journée</t>
  </si>
  <si>
    <t>Plus de la moitié des indicateurs sont site dépendants</t>
  </si>
  <si>
    <t xml:space="preserve">Plus de la moitié des indicateurs sont site spécifiques (intègre des données géographiques relativement fines) </t>
  </si>
  <si>
    <t xml:space="preserve">Plus de la moitié des indicateurs sont site spécifiques (intègre des données géographiques très fines) </t>
  </si>
  <si>
    <t xml:space="preserve">La méthode est opaque et/ou plus de 10 éléments d’évaluation ne peuvent être renseignés </t>
  </si>
  <si>
    <t>L’utilisateur doit avoir suivi une formation technique sur plusieurs semaines : utilisateur niveau expert</t>
  </si>
  <si>
    <t>L’utilisateur doit avoir suivi une formation technique sur plusieurs jours &lt; 7j : utilisateur niveau avancé</t>
  </si>
  <si>
    <t>Méthode très bien documentée et accessible gratuitement sur le site</t>
  </si>
  <si>
    <t>GLOBIO</t>
  </si>
  <si>
    <t>D. Consensualité</t>
  </si>
  <si>
    <t>Identification et analyse des effets positifs et négatifs des projets et programmes de travaux sur l'environnement, le cadre de vie et la santé.</t>
  </si>
  <si>
    <t>Accès gratuit à la méthode mais le cout d'accès aux outils de la méthode est payant (ex: Envilys)</t>
  </si>
  <si>
    <t>Non applicable (car non concerné)</t>
  </si>
  <si>
    <t xml:space="preserve">Selon Bockstaller 2013, la méthode prend en compte certains effets indirects : calcul de la consommation indirecte venant de la fabrication des intrants
</t>
  </si>
  <si>
    <t xml:space="preserve">Agrégation scientifique par équivalence en gigahectare productif : il est considéré que l'effet total est la somme des effets.
</t>
  </si>
  <si>
    <t>Besoin de très nombreuses données à l'échelle de régions / pays / villes. L'étude peut donc s'étendre de quelques semaines à quelques mois</t>
  </si>
  <si>
    <t>Tout</t>
  </si>
  <si>
    <t>Consultants, ingénieurs</t>
  </si>
  <si>
    <t>Norme, logiciel,livres</t>
  </si>
  <si>
    <t>quantitative</t>
  </si>
  <si>
    <t>ACV</t>
  </si>
  <si>
    <t>Tous les critères sont prédictifs ils reposent sur des calculs intégrant plusieurs types de facteurs</t>
  </si>
  <si>
    <t>Tous les indicateurs sont biophysiques</t>
  </si>
  <si>
    <t>Prise en compte des effets directs (land use) et perspective cycle de vie (empreinte carbone)</t>
  </si>
  <si>
    <t>Les indicateurs sont tous quantitatifs</t>
  </si>
  <si>
    <t>Un logiciel open source existe, cependant certaines bases de données d'arrière plan sont payantes (Ecoinvent ou Gabi) pour les pays de l'OCDE</t>
  </si>
  <si>
    <t xml:space="preserve">ACV </t>
  </si>
  <si>
    <t>Produit service organisation</t>
  </si>
  <si>
    <t>Certaines méthodes proposent pour certains indicateurs (comme la consommation d'eau, l'occupation des sols ou l'eutrophisation) une caractérisation spatiale fine (ex: AWARE, LANCA). Cet élément dépend de l'échelle spatiale utilisée par les méthodes de caractérisation.</t>
  </si>
  <si>
    <t xml:space="preserve">L'ACV est toujours basée sur une approche cycle de vie. Si l'ACV est conséquentielle, la méthode permet de prendre en compte les effets indirects (Versus l'ACV attributionnelle). </t>
  </si>
  <si>
    <t xml:space="preserve">Généralement les méthodes de caractérisation sont basées sur des publications scientifiques accessibles et transparentes. </t>
  </si>
  <si>
    <t>COMPASS</t>
  </si>
  <si>
    <t>COMPASS LCA Tool</t>
  </si>
  <si>
    <t>Packaging</t>
  </si>
  <si>
    <t>Produit</t>
  </si>
  <si>
    <t>designers de packaging</t>
  </si>
  <si>
    <t>outil web</t>
  </si>
  <si>
    <t>Diagnostic, Communication, Eco-conception</t>
  </si>
  <si>
    <t>La méthode appliquée est en approche cycle de vie mais les effets indirects ne sont pas pris en compte.</t>
  </si>
  <si>
    <t>Sur les sites internet, il y a certaines précisions mais la méthode de caractérisation n'est pas spécifiée, ni le type de résultats (agrégés ou non)</t>
  </si>
  <si>
    <t>Interprétation par les designers et les personnes ayant une culture scientifique</t>
  </si>
  <si>
    <t>Global biodiversity Score</t>
  </si>
  <si>
    <t xml:space="preserve">Redondance avérée </t>
  </si>
  <si>
    <t xml:space="preserve">Redondance potentielle </t>
  </si>
  <si>
    <t>Redondance avérée entre plusieurs indicateurs</t>
  </si>
  <si>
    <t>Redondance potentielle entre certains indicateurs</t>
  </si>
  <si>
    <t>Pas de Redondance identifiée et/ou cadre conceptuel de la méthode conçu pour minimiser les redondances entre indicateurs</t>
  </si>
  <si>
    <t>Projet, entreprises, exploitations, institutions financières</t>
  </si>
  <si>
    <t xml:space="preserve">Decideurs, consultants des entreprises et  institutions financières </t>
  </si>
  <si>
    <t xml:space="preserve"> Aucune redondance identifiée "Alternatively, it is assumed that (a) pressures act independently, that is, an organism is lost from the community if at least one of the pressures is higher than its tolerance limit; (b) organisms' tolerances to different pressures are uncorrelated and (c) pressure–impact relationships are based on representative, random samples of the community. "</t>
  </si>
  <si>
    <t>GBS est basé sur GLOBIO en partie donc aucune redondance identifiée</t>
  </si>
  <si>
    <t>declinaison ACV</t>
  </si>
  <si>
    <t>Basé sur GLOBIO donc site dépendant pour certains indicateurs</t>
  </si>
  <si>
    <t xml:space="preserve">La méthode met à disposition toutes les informations méthodologiques nécessaires par des rapports. Manuels techniques du GBS, à paraître dans les prochains mois </t>
  </si>
  <si>
    <t xml:space="preserve">C'est une agrégation scientifique </t>
  </si>
  <si>
    <t xml:space="preserve">Le modèle GLOBIO a émergé à l'initiative de la Netherlands Environmental Assessment Agency, et est soutenue par l'UNEP, de nombreux centres de recherche, etc. </t>
  </si>
  <si>
    <t>Une formation est nécessaire pour comprendre la méthode et utilisé l'outil</t>
  </si>
  <si>
    <t>Product Biodiversity Footprint</t>
  </si>
  <si>
    <t>Biodiversity Footprint Calculator</t>
  </si>
  <si>
    <t>N.D.</t>
  </si>
  <si>
    <t>Non disponible (dû à un manque de transparence)</t>
  </si>
  <si>
    <t>Biodiversity Performance Tool</t>
  </si>
  <si>
    <t>Données/outil fondamentaux en matière de biodiversité</t>
  </si>
  <si>
    <t>logiciel, article, outil simplifié</t>
  </si>
  <si>
    <t>Quantitative et semi-quantitative</t>
  </si>
  <si>
    <t>Prédictif potentiel</t>
  </si>
  <si>
    <t>La méthode adopte une approche cycle de vie mais pas d'effets indirects pris en compte</t>
  </si>
  <si>
    <t>Une publication ainsi qu'un site web fournissent des informations complètes et transparentes</t>
  </si>
  <si>
    <t>Expertise en ACV et en Biodiversité nécessaire "There is a need for both a LCA expert and a biodiversity expert, in order to gather the necessary input data for PBF tool" : site web PBF</t>
  </si>
  <si>
    <t>Cas d'étude saumon, PBF :"This case study is theorical one. In case filled in by farm salmon producer, we expect the company to spend 5-10 man-days (data collection, ...)and the consultant 10-20 days (modelling, report)"
"Time effort is limited, quite similar to a normal LCA (provided that underlying biodiversity data are already existing): 10% ETP during 4 months for LCA specialist and 10% ETP during 4 months for biodiversity specialist" ~1month: site web PBF</t>
  </si>
  <si>
    <t>pas globio mais predict : couche ACV + indicateur Biodiv en PDF : produit</t>
  </si>
  <si>
    <t>Rapport, site web et outil web</t>
  </si>
  <si>
    <t xml:space="preserve">Diagnostic : diag environnemental d'un produit, d'une entreprise ou d'un secteur économique 
Eco-conception : efficacité de différentes mesures d'atténuation (mises en œuvre ou potentielles). 
</t>
  </si>
  <si>
    <t>Diagnostic : diag environnemental
Eco-conception Sourcing des matières premières, changement dans les pratiques agricoles : eco-conception de produits, 
Communication</t>
  </si>
  <si>
    <t>Un indicateur d'état : Climate change et un indicateur driver ou pression : land use</t>
  </si>
  <si>
    <t xml:space="preserve"> Aucune redondance identifiée : est basée sur modèle GLOBIO</t>
  </si>
  <si>
    <t>Les deux critères sont prédictifs</t>
  </si>
  <si>
    <t>BFcalculator repose uniquement sur des indicateurs biophysiques rendant compte des atteintes portées aux écosystèmes pour leur valeur intrinsèque</t>
  </si>
  <si>
    <t>BF se base sur des typologies de land use (GLOBIO)</t>
  </si>
  <si>
    <t>BFcalculator propose de prendre en compte l'ensemble du cycle de vie d'un produit</t>
  </si>
  <si>
    <t>Agrégation relative aux surfaces concernées par chaque type d'utilisation des sols (Moyenne des MSA pondérée seulement par les surfaces respectives de chacune)</t>
  </si>
  <si>
    <t>L'utilisateur de l'outil peut être novice, cependant pour manipuler les données nécessaires on considère que l'utilisateur doit être avancé. En effet l'utilisateur doit avoir collecté l'ensemble des informations pertinentes : types de land use, émissions de CO2 aux différentes étapes de production...</t>
  </si>
  <si>
    <t>Aucune information trouvée à ce sujet, mais nous préjugeons que pour évaluer des scénarios complexes à l'échelle territoriale et s'approprier la méthode dans un SIG, il faut au moins plusieurs semaines de travail.</t>
  </si>
  <si>
    <t>Aucune information trouvée à ce sujet, en prenant en compte la collecte de données qui est le plus chronophage, on compte quelques jours.</t>
  </si>
  <si>
    <t>GLOBIO avec MSA;ha et allocation economic pour revenir au produit==&gt; Calculateur outil web simplifié</t>
  </si>
  <si>
    <t>Agroécologie (Biodiversité et infrastructures agroécologiques, Systèmes et pratiques)</t>
  </si>
  <si>
    <t>Diagnostic  : Gestion et performance de la biodiversité</t>
  </si>
  <si>
    <t>Outil web</t>
  </si>
  <si>
    <t>Semi-quantitative</t>
  </si>
  <si>
    <t xml:space="preserve"> Aucune redondance identifiée mais des corrélations potentielles</t>
  </si>
  <si>
    <t>Domaine d'appréciation</t>
  </si>
  <si>
    <t>Mélange d'indicateurs biophysiques et d'indicateurs qualitatifs</t>
  </si>
  <si>
    <t>Pas de prise en compte des impacts en amont de l'exploitation agricole (production des pesticides, transports, semences…) ni en aval</t>
  </si>
  <si>
    <t>Agriculteurs et conseillers, responsables de la qualité des produits ou de l'approvisionnement, certificateurs et auditeurs</t>
  </si>
  <si>
    <t>Le résultat détaillé par indicateur est disponible sans agrégation, cependant lors de l'élaboration du plan d'action (proposé à l'utilisateur via l'interface) une pondération des piliers est utilisée. Cette pondération est explicitée dans le guide méthodologique mais n'est pas rappelée dans l'interface. ( Pondération : « environnement de la ferme » : 45%; « pratiques agricoles » : 45%; « Insertion socio-économique » : 10%)</t>
  </si>
  <si>
    <t>La prise en main de l'outil est très simple, l'utilisateur doit cependant avoir les données relative à l'objet d'étude : l'exploitation agricole.</t>
  </si>
  <si>
    <t>L'outil s'adresse aux personnes qui travaillent sur ou en lien avec l'exploitation agricole, ils ont déjà une culture agricole. Les résultats sont présentés de façon très claire et accompagne l'utilisateur vers un plan d'action élaboré.</t>
  </si>
  <si>
    <t>questionnaire et echelle de notation semi-quantitative. evaluer une ferme au cours du temps sur la biodiv fonctionnelle mais pas de comparer des fermes entre elles</t>
  </si>
  <si>
    <t>Biodiversity Footprint Method</t>
  </si>
  <si>
    <t>Packaging produit</t>
  </si>
  <si>
    <t>Eco score</t>
  </si>
  <si>
    <t>Agro-alimentaire</t>
  </si>
  <si>
    <t>Consultants, ingénieurs, responsable produit</t>
  </si>
  <si>
    <t xml:space="preserve">Diagnostic : diag environnemental; Benchmark; 
Comm ext :  Communication environnementale
</t>
  </si>
  <si>
    <t>L'échelle de notation semi-quantitative semble permettre une objectivité et une reproductibilité de l'évaluation.</t>
  </si>
  <si>
    <t>La méthode est site générique</t>
  </si>
  <si>
    <t>Le cycle de vie du produit est pris en compte mais sans prise en compte d'effets indirects.</t>
  </si>
  <si>
    <t>(Comm. Scientif. OU journal) ET 1 000 à 5 000 publications ou chapitres d’ouvrages identifiés*</t>
  </si>
  <si>
    <t>(Comm. Scientif. OU journal) ET &gt; 5 000 publications ou chapitres d’ouvrage identifiés*</t>
  </si>
  <si>
    <t xml:space="preserve">L’Eco-Score est une initiative privée portée par un collectif d’acteurs </t>
  </si>
  <si>
    <t>Le calculateur simplifié qui en découle est gratuit</t>
  </si>
  <si>
    <t xml:space="preserve">Basée sur le modèle GLOBIO qui est reconnu, la méthode BF est soutenue par une institution académique Wageningen Environmental Research (Alterra) et l’agence environnementale des Pays-Bas (PBL) </t>
  </si>
  <si>
    <t>L'utilisateur doit juste connaitre les informations concernant la fabrication de son produit</t>
  </si>
  <si>
    <t>Evaluation très rapide</t>
  </si>
  <si>
    <t>HVE niveau 3 Option A</t>
  </si>
  <si>
    <t>IFT</t>
  </si>
  <si>
    <t xml:space="preserve">L'ensemble des indicateurs utilisés couvrent les 5 niveaux DPSIR. </t>
  </si>
  <si>
    <t xml:space="preserve"> Aucune redondance identifiée</t>
  </si>
  <si>
    <t>Cohérence avec les objectifs énoncés :"HVE a pour objectif d'identifier et de valoriser des pratiques agricoles plus respectueuses de l'environnement"</t>
  </si>
  <si>
    <t>La méthode repose uniquement sur des indicateurs biophysiques rendant compte des atteintes portées aux écosystèmes pour leur valeur intrinsèque</t>
  </si>
  <si>
    <t>La méthode propose de prendre en compte l'ensemble du cycle de vie d'un produit</t>
  </si>
  <si>
    <t>HVE se concentre sur l'exploitation agricole et ne prend pas en compte des impacts en amont de l'exploitation agricole (production des pesticides, transports, semences…) ni en aval</t>
  </si>
  <si>
    <t>Le référentiel est en accès libre</t>
  </si>
  <si>
    <t xml:space="preserve">La Haute Valeur Environnementale est un dispositif de certification issu du Grenelle de l'Environnement (2007) et encadré par les pouvoirs publics. </t>
  </si>
  <si>
    <t xml:space="preserve"> La certification individuelle coûte entre 1000 € HT et 1300 € HT sur 3 ans</t>
  </si>
  <si>
    <t>La personne qui réalise l'ACV doit être formée : expertise exigée</t>
  </si>
  <si>
    <t>La certification HVE est validée par un cabinet d'audit indépendant (AFNOR, OCCACIA, ECOCERT...) agréé par le ministère</t>
  </si>
  <si>
    <t>HVE est une certification apposée sur les produits et adaptée pour informer les consommateurs (grand public)</t>
  </si>
  <si>
    <t>Agricole</t>
  </si>
  <si>
    <t>Agriculteurs, groupement d'agriculteurs, auditeurs</t>
  </si>
  <si>
    <t>Referentiel</t>
  </si>
  <si>
    <t xml:space="preserve">Diagnostic : diag environnemental
Comm ext :  Communication environnementale;
</t>
  </si>
  <si>
    <t>LC.biodiv.IA</t>
  </si>
  <si>
    <t>Publication</t>
  </si>
  <si>
    <t xml:space="preserve">Diagnostic : diag environnemental; Benchmark; 
Eco-conception 
Comm ext :  Communication environnementale;  reporting environnemental,
</t>
  </si>
  <si>
    <t>La méthode est appliquée à l'ensemble du cycle de vie, sans prendre en compte les effets indirects</t>
  </si>
  <si>
    <t>L'utilisateur doit être expert ACV pour manipuler les données et logiciel d'ACV</t>
  </si>
  <si>
    <t>S'approche du temps dédié à une ACV</t>
  </si>
  <si>
    <t xml:space="preserve">Le résultat très agrégé et la nature adimensionnelle de l'indicateur en font un indicateur compréhensible par le grand public. </t>
  </si>
  <si>
    <t>0</t>
  </si>
  <si>
    <t xml:space="preserve">Note </t>
  </si>
  <si>
    <t>A</t>
  </si>
  <si>
    <t>B</t>
  </si>
  <si>
    <t>C</t>
  </si>
  <si>
    <t>E</t>
  </si>
  <si>
    <t>Cette méthode répond à l'objectif fixé "prendre en compte la biodiversité dans la méthodologie globale de l'analyse du cycle de vie (ACV)" : "It is meant to capture the complexity of biodiversity and yet provide a singular meaningful indicator that points in the right direction" Lindner et al. 2020</t>
  </si>
  <si>
    <t>adaptation de l'ACV au secteur laitier</t>
  </si>
  <si>
    <t>ajout d'un indicateur naturalité à l' ACV (part de l'indicateur Land Use (m2.an))</t>
  </si>
  <si>
    <t>PEFCR Laitier</t>
  </si>
  <si>
    <t xml:space="preserve">Guideline </t>
  </si>
  <si>
    <t>Secteur laitier</t>
  </si>
  <si>
    <t xml:space="preserve">Produit </t>
  </si>
  <si>
    <t xml:space="preserve">Diagnostic : diag environnemental; Benchmark; 
Eco-conception 
</t>
  </si>
  <si>
    <t>Tous les documents sont disponibles en accès libre sur le site de la Commission Européenne (https://ec.europa.eu/environment/eussd/smgp/PEFCR_OEFSR_en.htm#final)</t>
  </si>
  <si>
    <t>La personne qui réalise l'évaluation, bien qu'étant munie du PEFCR, doit être formée : expertise exigée</t>
  </si>
  <si>
    <t>Un léger gain de temps peut-être fait sur le cadrage de l'étude (système, frontières), sur les choix méthodologiques (type d'allocation et facteur) ainsi que sur la collecte de données d'arrière plan (références recommandées par le PEF) .</t>
  </si>
  <si>
    <t>La méthode produit un graph radar interprétable avec un minimum de culture scientifique. La méthode INDIGO présente des résultats qui nécessitent quelques explications et connaissances.</t>
  </si>
  <si>
    <r>
      <t>Agribalyse</t>
    </r>
    <r>
      <rPr>
        <sz val="11"/>
        <color theme="1"/>
        <rFont val="Calibri"/>
        <family val="2"/>
      </rPr>
      <t>®</t>
    </r>
  </si>
  <si>
    <t>Agricole et agroalimentaire</t>
  </si>
  <si>
    <t>Basé sur l'ACV qui est a fait l'objet d'une norme ISO (ISO 14044:2006/Amd 2:2020) et est soutenue par l'agence environnementale française (ADEME)</t>
  </si>
  <si>
    <t>Tableurs excel, bases de données (format adapté aux outils experts), documentation, guides utilisateur</t>
  </si>
  <si>
    <t xml:space="preserve">Diagnostic : diag environnemental
Eco-conception 
Comm ext :  Communication environnementale  </t>
  </si>
  <si>
    <t xml:space="preserve">Objectifs atteints d'évaluation et de comparaison environnementale exhaustive (multicritères et cycle de vie) </t>
  </si>
  <si>
    <t>Sur les 16 indicateurs de la méthode recommandée par le PEFCR, deux indicateurs reposent sur des modèles site-dépendant (comme la consommation d'eau AWARE, l'occupation des sols LANCA).</t>
  </si>
  <si>
    <t>Sur l'ensemble des 16 indicateurs de la méthode la plupart des indicateurs reposent sur modèles site-génériques</t>
  </si>
  <si>
    <r>
      <t>Dans le cadre d'Agribalyse</t>
    </r>
    <r>
      <rPr>
        <sz val="10"/>
        <color theme="1"/>
        <rFont val="Calibri"/>
        <family val="2"/>
      </rPr>
      <t>®</t>
    </r>
    <r>
      <rPr>
        <sz val="10"/>
        <color theme="1"/>
        <rFont val="Calibri"/>
        <family val="2"/>
        <scheme val="minor"/>
      </rPr>
      <t xml:space="preserve"> , la méthode ACV est de type attributionnelle et n'évalue donc pas les effets indirects. Agribalyse® est basée sur une approche cycle de vie.</t>
    </r>
  </si>
  <si>
    <t>Dans le cadre du PEFCR la méthode ACV est de type attributionnelle et n'évalue donc pas les effets indirects. Le PEFCR, basé sur l'ACV, repose sur l'approche cycle de vie.</t>
  </si>
  <si>
    <r>
      <t>Un portail (site web) donne accès libre à une information détaillée et transparente concernant la méthode Agribalyse</t>
    </r>
    <r>
      <rPr>
        <sz val="10"/>
        <color theme="1"/>
        <rFont val="Calibri"/>
        <family val="2"/>
      </rPr>
      <t>®</t>
    </r>
  </si>
  <si>
    <r>
      <t>Agribalyse</t>
    </r>
    <r>
      <rPr>
        <sz val="10"/>
        <color theme="1"/>
        <rFont val="Calibri"/>
        <family val="2"/>
      </rPr>
      <t>®</t>
    </r>
    <r>
      <rPr>
        <sz val="10"/>
        <color theme="1"/>
        <rFont val="Calibri"/>
        <family val="2"/>
        <scheme val="minor"/>
      </rPr>
      <t xml:space="preserve"> propose les résultats environnementaux désagrégés ( valeurs d'impact par indicateur) ou agrégés en score unique (exprimé en mPt / unité fonctionnelle et issu de la méthode EF Method 3.0). L'agrégation en score unique est explicite.</t>
    </r>
  </si>
  <si>
    <t xml:space="preserve">La méthode est cadrée de façon rigoureuse (périmètre, choix méthodologique, données d'arrière plan…) ce qui la rend complètement reproductible </t>
  </si>
  <si>
    <t>Elément d'appréciation</t>
  </si>
  <si>
    <t>"Pour une exploitation agricole (&gt; 10 parcelles) :Collecte des données : ½journée (données fixes)/ et ½ journée (données de l’année)
Saisie informatique : idem / Restitution et élaboration du plan d’action : ½ journée" Fiche Outil PLAGE Indigo v2.0 Bockstaller &amp; Rabolin
"le temps nécessaire est de 3 à 10 jours selon le type d’exploitation et l’année de calcul "Hypothèse prise : une exploitation de 20 parcelles COMETE 2006</t>
  </si>
  <si>
    <t>Les indicateurs en ACV sont de type State et Impact (cf. publication Bjorn et Hauschild 2015)</t>
  </si>
  <si>
    <t>Les indicateurs issus de la méthode ACV sont de type State et Impact (cf. publication Bjorn et Hauschild 2015)</t>
  </si>
  <si>
    <t xml:space="preserve">Il est important de recourir à l'approche qui correspond aux objectifs fixés.
"L'approche par défaut n’est pas satisfaisante lorsque l’objectif est de distinguer les entreprises d’un même secteur en fonction de leurs pratiques réelles. Une évaluation affinée prend donc le relais lorsque de meilleures données sont disponibles. Cette approche affinée permet d’évaluer les effets des politiques d’approvisionnement et des actions sur un certain nombre de pressions sur la biodiversité. "Rapport 2019 </t>
  </si>
  <si>
    <t>La licence est fournie avec une adhésion annuelle qui s'élève à 6 500 €HT/an</t>
  </si>
  <si>
    <r>
      <t>Selon le CDC : temps de 3 à 6 mois (cf. présentation webinaire 20/01/21: "</t>
    </r>
    <r>
      <rPr>
        <i/>
        <sz val="10"/>
        <color theme="1"/>
        <rFont val="Calibri"/>
        <family val="2"/>
        <scheme val="minor"/>
      </rPr>
      <t>Le Global Biodiversity Score : un outil d’évaluation de l’empreinte biodiversité des entreprises et institutions financières")</t>
    </r>
  </si>
  <si>
    <t>Les indicateurs issus de la méthode ACV sont exprimés en Potential Disappeared Fraction of Species et sont de type State ou Impact (cf. publication Bjorn et Hauschild 2015). L'indicateur complémentaire "species management" correspond au niveau Impact ( "Impact on identified threatened species" / "Impact on species of socio-cultural value" / "Impact on species of ecological interest (functionality)" / "Risk of over exploitation of species" ). L'indicateur "invasive species" correspond au niveau driver ("Agricultural phase: Invasive alien species cultivated or disseminated" et "Transport: Risk of diffusion of invasive alien species" étant des causes fondamentales)</t>
  </si>
  <si>
    <t>Trois des 5 indicateurs sont basés sur des méthodes de caractérisation en ACV, les deux autres sont semi-quantitatifs : ces indicateurs ne semblent pas présenter de redondance entre eux.</t>
  </si>
  <si>
    <t>PBF remplit ses objectifs "C’est un outil d'écoconception destiné aux entreprises, qui vise à améliorer la "performance en matière de biodiversité " de leurs produits, grâce à l'identification et l'amélioration des aspects les plus sensibles sur leur cycle de vie, et la comparaison de différents scénarios."</t>
  </si>
  <si>
    <t>Les indicateurs quantitatifs permettent une analyse objective et reproductible par contre les deux indicateurs semi-quantitatifs qui découlent d'une évaluation qualitative provoque une perte d'objectivité et de reproductibilité de la méthode PBF.</t>
  </si>
  <si>
    <t>Utilisation nécessaire d'un outil ACV : Un logiciel open source existe, cependant certaines bases de données d'arrière plan sont payantes (Ecoinvent ou Gabi) pour les pays de l'OCDE</t>
  </si>
  <si>
    <t>Calcul sur la base des surfaces : pas d'agrégation autre que scientifique</t>
  </si>
  <si>
    <t>Une fois inscrit sur le site ( inscription gratuite) l'outil est disponible gratuitement</t>
  </si>
  <si>
    <t>Les indicateurs complémentaires peuvent être redondants avec les indicateurs ACV et également entre eux. Exemple de l'ingrédient huile de palme d'origine Indonésienne (qui représente environ 85% de l'approvisionnement avec la Malaisie): les indicateurs ACV prennent en compte la déforestation ainsi que les émissions CO2 dues à la combustions des arbres coupés sur site par les indicateurs "Utilisation du sol" et "Changement climatique". Hors l'indicateur complémentaire "espèces menacées" prend également en compte l'huile de palme non durable pour lui attribuer un malus. Par ailleurs la politique environnementale de l'Indonésie a un score de 0/100 qui est au moins en partie lié aux politiques environnementales sur la déforestation, hors l'indicateur "espèces menacées" prend en compte le fait que l'huile de palme soit durable ou non par un malus.</t>
  </si>
  <si>
    <t xml:space="preserve">En accès libre sur le site, une documentation est fournie (https://docs.score-environnemental.com/implementation/ils_affichent_lecoscore) cependant la justification d'attribution des points concernant les indicateurs complémentaires est manquant (ni dans la documentation web ni dans l'outil Excel). </t>
  </si>
  <si>
    <t>L'outil Excel est en accès gratuit sur le site web</t>
  </si>
  <si>
    <t>Pour répondre à l'objectif d'informer les consommateurs, l'étiquette éco score est très simple à comprendre : 5 notes et code couleur associé.</t>
  </si>
  <si>
    <t>La méthode utilise des facteurs liés à des écorégions, des biomes mais elle permet en plus de spécifier les caractéristiques du site si ils sont connus : plusieurs niveaux de qualité de jeu de données possibles.</t>
  </si>
  <si>
    <t>Publications, guideline et rapport complet (en allemand BfN-Skripten 575)</t>
  </si>
  <si>
    <t xml:space="preserve">Agrégation avec un facteur par écorégion </t>
  </si>
  <si>
    <t>Les facteurs écorégion sont publiés dans le "supplementary materials" de l'article Lindner et al. 2020, et des valeurs d'hémérobiose</t>
  </si>
  <si>
    <t>Le PEFCR laisse le choix à l'utilisateur, il peut conserver les résultats désagrégés (midpoint) ou agréger les résultats : normalisation, pondération voire un score unique. L'agrégation, s'il y en a une, est explicite.</t>
  </si>
  <si>
    <t>Le tableur Excel (format simplifié) ainsi que les données sources pour intégration aux outils experts (format complet) sont gratuits et téléchargeables en accès libre</t>
  </si>
  <si>
    <t>L'utilisation du format simplifié ne requiert aucune formation technique : tableur Excel et données non ajustables. Le format complet lui nécessite une expertise sur les outils experts d'ACV</t>
  </si>
  <si>
    <t xml:space="preserve">L'objectif est de quantifier l'offre et la demande en biocapacité de la Terre: l'indicateur est cohérent avec l'objectif. </t>
  </si>
  <si>
    <t>Qualité et exhaustivité de la prise en compte des enjeux environnementaux  </t>
  </si>
  <si>
    <t>Nombre d’enjeux environnementaux pris en compte</t>
  </si>
  <si>
    <t>Très partiellement pris en compte</t>
  </si>
  <si>
    <t>Pris en compte avec une couverture des enjeux satisfaisante</t>
  </si>
  <si>
    <t>2</t>
  </si>
  <si>
    <t>3</t>
  </si>
  <si>
    <t>4</t>
  </si>
  <si>
    <t>La Note méthodologique de l’outil PARCEL (Octobre 2019) ne rend pas de façon totalement transparente les calculs des indicateurs écologiques : les indicateurs diversité des espèces ou encore pauvreté des sols sont peu définis.</t>
  </si>
  <si>
    <t xml:space="preserve">Généralement tous les enjeux sont pris en compte excepté celui des espèces exotiques envahissantes. N.B. La destruction des habitats est prise en compte par les indicateurs de pollutions (destruction d'habitat naturel par l'émission de substances écotoxiques, eutrophisantes ou acidifiantes). Prise en compte des enjeux couverts de bonne qualité ==&gt; Note de 4
</t>
  </si>
  <si>
    <t xml:space="preserve">Le score initial se base sur une quinzaine d'indicateurs ACV qui couvrent tous les enjeux excepté celui des espèces exotiques envahissantes.
Prise en compte des enjeux couverts de bonne qualité ==&gt; Note de 4
</t>
  </si>
  <si>
    <t xml:space="preserve">Tous les enjeux sont pris en compte excepté celui des espèces exotiques envahissantes. N.B. La destruction des habitats est prise en compte par les indicateurs de pollutions (destruction d'habitat naturel par l'émission de substances écotoxiques, eutrophisantes ou acidifiantes). Prise en compte des enjeux couverts de bonne qualité ==&gt; Note de 4
</t>
  </si>
  <si>
    <t>Methode originale</t>
  </si>
  <si>
    <t>Declinaison</t>
  </si>
  <si>
    <t>Si déclinaison, methode à l'origine</t>
  </si>
  <si>
    <t>Commentaires</t>
  </si>
  <si>
    <t>Exploitation agricole</t>
  </si>
  <si>
    <t>Durée de prise en main courte &lt;2h : source RMT erytage</t>
  </si>
  <si>
    <t xml:space="preserve">Projet initié par le ministère de l'Agriculture et de l’Alimentation (Direction générale de l’Enseignement et de la Recherche DGER) </t>
  </si>
  <si>
    <t>L'analyse porte sur une exploitation sans prise en compte des effets sur l'environnement ayant lieu en amont ou en aval de l'exploitation</t>
  </si>
  <si>
    <t>Quantitative et semi quantitative</t>
  </si>
  <si>
    <t>Tableurs excel, publication, portail web</t>
  </si>
  <si>
    <t>Tableur excel et site web</t>
  </si>
  <si>
    <t>EES</t>
  </si>
  <si>
    <t>directives, guides d’application, publications variées</t>
  </si>
  <si>
    <t>Plan, Programme ou Politique</t>
  </si>
  <si>
    <t>La méthode tend à évaluer des effets induits de plan, programme ou politique</t>
  </si>
  <si>
    <t>Selon la portée de l'étude EES entre 150 et 200 jours.personnes(avec extrêmes à 67 et 1 000 jours.personnes)Source : COMMISSION EUROPÉENNE (2010) Review of Strategic Environmental Assessments in EC Development Cooperation, Final Report</t>
  </si>
  <si>
    <t>"Varie selon la durée et la complexité de la procédure : entre quelques milliers et 2 millions d’USD. Le coût d’une EES exhaustive oscille généralement entre 200 000 et 300 000 USD."OCDE 2006 Lignes directrices et ouvrages de référence du CAD. L’évaluation environnementale stratégique : guide de bonnes pratiques dans le domaine de la coopération pour le développement</t>
  </si>
  <si>
    <t>Initiateur de la proposition, Chargé d’étude,  Autorité compétente,  Autorités environnementales (conseils, révision, suivi), Public (mode de consultation; représentation par organismes, experts, élus)</t>
  </si>
  <si>
    <t>Diagnostic environnemental
Aide à la décision
Communication environnementale
Demande réglementaire</t>
  </si>
  <si>
    <t xml:space="preserve">Environnemental
Social
Economique </t>
  </si>
  <si>
    <t>services instructeurs de l'état, maitres d'ouvrage, grand public (concertation)</t>
  </si>
  <si>
    <t>Code de l'environnement en France</t>
  </si>
  <si>
    <t>demande reglementaire; diag enviro, comm ext</t>
  </si>
  <si>
    <t>Large spectre non redondant. Effort de prospection doit être proportionnel aux enjeux</t>
  </si>
  <si>
    <t>Les interprétations sont très codifiées</t>
  </si>
  <si>
    <t>Grâce au résumé non technique : l'étude d'impact est compréhensible par le grand public notamment dans le cadre des consultations grand public.</t>
  </si>
  <si>
    <t>Méthode 07 Déclinaison 1</t>
  </si>
  <si>
    <t>Numérotation</t>
  </si>
  <si>
    <t>M01</t>
  </si>
  <si>
    <t>M02</t>
  </si>
  <si>
    <t>M03</t>
  </si>
  <si>
    <t>M04</t>
  </si>
  <si>
    <t>M05</t>
  </si>
  <si>
    <t>M06</t>
  </si>
  <si>
    <t>M07</t>
  </si>
  <si>
    <t>M08</t>
  </si>
  <si>
    <t>M09</t>
  </si>
  <si>
    <t>M10</t>
  </si>
  <si>
    <t>Méthode 07 Déclinaison 3</t>
  </si>
  <si>
    <t>Méthode 07 Déclinaison 2</t>
  </si>
  <si>
    <t>M07 D01</t>
  </si>
  <si>
    <t>M07 D02</t>
  </si>
  <si>
    <t>M07 D03</t>
  </si>
  <si>
    <t>Methode 08</t>
  </si>
  <si>
    <t>Methode 09</t>
  </si>
  <si>
    <t>M14</t>
  </si>
  <si>
    <t>M15</t>
  </si>
  <si>
    <t>M16</t>
  </si>
  <si>
    <t>M11</t>
  </si>
  <si>
    <t>M12</t>
  </si>
  <si>
    <t>M13</t>
  </si>
  <si>
    <t>Evaluation des effets ecosystemiques</t>
  </si>
  <si>
    <t>SYNTHESE</t>
  </si>
  <si>
    <t>Oui</t>
  </si>
  <si>
    <t>Non</t>
  </si>
  <si>
    <t>SPECIFICITES</t>
  </si>
  <si>
    <t>TYPE D'APPROCHE</t>
  </si>
  <si>
    <t>Pertinence spatiale</t>
  </si>
  <si>
    <t>Evaluation des impacts</t>
  </si>
  <si>
    <t>Couverture enjeux environnementaux</t>
  </si>
  <si>
    <t xml:space="preserve">Tous </t>
  </si>
  <si>
    <t>tous excepté celui des espèces exotiques envahissantes</t>
  </si>
  <si>
    <t>Tous</t>
  </si>
  <si>
    <t>Pour une licence standard plusieurs milliers d'euros</t>
  </si>
  <si>
    <t>IDEA v3</t>
  </si>
  <si>
    <t>Les 18 indicateurs du domaine agro-écologique se répartissent sur les 5 niveaux DPSIR</t>
  </si>
  <si>
    <t xml:space="preserve">B2 - Couverture des enjeux environnementaux </t>
  </si>
  <si>
    <t>Recherche Scopus en septembre 2020 : 5277 résultats sur scopus avec les mots clefs Ecological AND footprint. La méthode est reconnue internationalement mais n'a pas de journal dédié</t>
  </si>
  <si>
    <t xml:space="preserve">Recherche Scopus en septembre 2020 : 17 publications et/ou chapitres d'ouvrage ont été identifiés sur SCOPUS à l'aide du mot clé "globio"
TITLE-ABS-KEY ( globio ) = 17 document results </t>
  </si>
  <si>
    <t>Recherche Scopus en septembre 2020 : La méthode ne dispose pas de plus de 3 publications scientifiques dédiées</t>
  </si>
  <si>
    <t>Recherche Scopus en septembre 2020 : Plus de 100 000 références scientifiques identifiées par SCOPUS avec les mots clés environmental AND impact AND assessment
TITLE-ABS-KEY ( environmental AND impact AND assessment ) = 107 741 document results
TITLE-ABS-KEY ( environmental AND risk AND assessment ) = 113 317 document results</t>
  </si>
  <si>
    <t xml:space="preserve">Recherche Scopus en septembre 2020 : Moins de 3 références SCOPUS
 ( TITLE-ABS-KEY ( note AND global ) AND TITLE-ABS-KEY ( environmental ) ) </t>
  </si>
  <si>
    <t>Recherche Scopus en mars 2021 : ( TITLE-ABS-KEY ( life PRE/1 cycle PRE/1 assessment ) OR TITLE-ABS-KEY ( life PRE/1 cycle PRE/1 analysis ) ) = 38 390 document results</t>
  </si>
  <si>
    <t>La fin de vie des emballages est établie selon la localisation géographique: quelques régions sont spécifiées. Cependant cela concerne moins de la moitié des indicateurs. "COMPASS provides the latest data on the end of life fate for the package in the different regions."</t>
  </si>
  <si>
    <t>Recherche Scopus en mars 2021 : TITLE-ABS-KEY ( "COMPASS TOOL" assessment ) &lt; 3 publications</t>
  </si>
  <si>
    <t>Recherche Scopus en mars 2021 : TITLE-ABS-KEY ( global PRE/1 biodiversity PRE/1 score ) &lt; 3 publications</t>
  </si>
  <si>
    <t>Tous les enjeux sont pris en compte avec une bonne qualité de couverture de chaque enjeu==&gt; Note de 4. La consommation d'eau est pris en compte dans le driver "Habitat change". Le driver « surexploitation » est englobé par l'indicateur « gestion des espèces » qui va au-delà du driver car prend également en compte les actions positives (par exemple, l'installation de pollinisateurs, l'utilisation de diverses races, le suivi des espèces menacées...).</t>
  </si>
  <si>
    <t>Recherche Scopus en mars 2021 : TITLE-ABS-KEY ( product PRE/1 biodiversity PRE/1 footprint ) &lt; 3 publications</t>
  </si>
  <si>
    <t xml:space="preserve">Une certaine cohérence entre indicateurs et objectifs de la méthode cependant dans le calculateur (simplifié par rapport à la méthode BF complète) tous les drivers ne sont pas pris en compte : objectifs partiellement atteints : uniquement Land Use et Climate Change pris en compte. Les drivers Invasive species, overexploitation et pollution(ce dernier driver est pris en compte dans la méthode complète BF) n'apparaissent pas alors que l'objectif est d'évaluer l'empreinte écologique d'un produit, d'une entreprise ou d'un secteur économique et de pouvoir comparer l'efficacité de différentes mesures d'atténuation (mises en œuvre ou potentielles). Analyse limitée aux pressions liées à l'utilisation des terres et au changement climatique==&gt; Sous-estimation des empreintes sur la biodiversité. La pollution et l'introduction d'espèces exotiques sont deux autres pressions qui causent une perte de biodiversité terrestre. Cependant il est à souligner que ces deux derniers facteurs directs de changement de la nature ont le moins d'incidence à l’échelle mondiale sur la biodiversité (Rapport IPBES 2019).
</t>
  </si>
  <si>
    <t>Recherche Scopus en mars 2021 : TITLE-ABS-KEY ( biodiversity PRE/1 footprint PRE/1 calculator ) &lt; 3 publications</t>
  </si>
  <si>
    <t>Le calculateur simplifié est gratuit</t>
  </si>
  <si>
    <t xml:space="preserve">L'approche semi-quantitative par des indicateurs de pratiques répond aux objectifs qui est l'évaluation de la qualité des mesures mises en place ainsi le suivi du Plan d'Action Biodiversité fixés par la méthode </t>
  </si>
  <si>
    <t>Documents accessibles après avoir créer un compte (gratuit), le document "Principles &amp; User manual " de Juillet 2018 détaille les critères ainsi que la notation en annexe</t>
  </si>
  <si>
    <t xml:space="preserve">Recherche Scopus en mars 2021 : ( TITLE-ABS-KEY ( biodiversity PRE/1 performance PRE/1 tool ) OR TITLE-ABS-KEY ( diagnostic PRE/1 action PRE/1 biodiversité ) ) &lt; 3 publications
</t>
  </si>
  <si>
    <t>Selon le guide méthodologique "The initial assessment requires the mainefforts and inputs : At least half a day on field and half day on desk are necessary to well integrate the inventory of semi-natural habitats and their management at farm level. For the elaboration of a BAP and realization of follow up assessments, less than half a day will be needed."</t>
  </si>
  <si>
    <t>Deux indicateurs d'état (State) : "Climate change" et "Pollution" et un indicateur driver ou pression : "land use"</t>
  </si>
  <si>
    <t>L'ensemble des indicateurs utilisés couvrent les 5 niveaux DPSIR. Les indicateurs issus de la méthode ACV sont de type State et Impact (cf. publication Bjorn et Hauschild 2015). Pour ce qui est des indicateurs complémentaires ( méthodologie produit ou recette) ils couvrent 3 niveaux DPSIR: "Système de production relatif aux labels"= Response, "approvisionnement local"=Driver ," politique environnementale"=Driver/Response, "recyclabilité"= Driver/Response, "survie des espèces"= State.</t>
  </si>
  <si>
    <t>Initialement l'objectif du PEFCR est de permettre une comparaison entre produits similaires "the goal of enabling comparison of environmental performances between similar products" (FAQ) hors selon l’association européenne des produits laitiers, le PEF laitier, dans sa forme actuelle, permet le calcul de l'amélioration dans le temps et l'évaluation interne MAIS n'est pas prêt à permettre une comparabilité significative et quantitative entre les produits, ni un étiquetage sur l'emballage (EDA Fact sheet « The Dairy Product Environmental Footprint » Octobre 2019 la plus à jour sur le site web)</t>
  </si>
  <si>
    <t>Pour réaliser l'évaluation des produits, des données d'arrière plan sont nécessaires. Pour cela des bases de données gratuites (ILCD) ou payantes existent. Des logiciels payants ou open-source sont disponibles.</t>
  </si>
  <si>
    <t>Visualiser les impacts environnementaux d'un produit alimentaire transformé (ou ingrédient) générique avec les tableurs Excel peut être réalisée en quelques heures. Cependant la réalisation d'une analyse spécifique à son produit est plus long (quelques jours à 2 semaines) un gain de temps peut être réalisé grâce aux données génériques de la base qui permettent soit de compléter les données d'arrière-plan soit d'avoir un cadre à ajuster pour s'adapter au mieux au cas spécifique.</t>
  </si>
  <si>
    <t>Version 3 conçue en 2008 et manque d’actualisation sur des grands enjeux tels que le Changement climatique, alimentation, pollution de l’air, bien-être -animal, etc…</t>
  </si>
  <si>
    <t>Réalisation du diagnostic sur quelques jours ~2 jours ("1/2j de prise en main,1/2j terrain,1/2j saisie,1/2j analyse" source Tableau comparatif d'outils de diagnostics de durabilité en agriculture élaboré, Lise Kosmala, Montpellier SupAgro - IEAE Florac)</t>
  </si>
  <si>
    <t>Compréhension et analyses des résultats obtenus pour le grand public : source RMT Erytage</t>
  </si>
  <si>
    <t>L'EES est soit effectuée par l'organisme promoteur qui a la charge de l'ÉES, dans ce cas les membres de l'administration, soit par un bureau d'étude mandaté par l'instigateur de l'ÉES. Majoritairement, les experts sont d'avis que l'organisme promoteur doit mettre en œuvre l'ÉES. Une expertise en environnement est nécessaire</t>
  </si>
  <si>
    <t>pollution</t>
  </si>
  <si>
    <t>Demain La Terre</t>
  </si>
  <si>
    <t>Methode 17</t>
  </si>
  <si>
    <t>M17</t>
  </si>
  <si>
    <t>Evaluation par les services ecosystemiques</t>
  </si>
  <si>
    <t>Production agricole</t>
  </si>
  <si>
    <t>Entreprises agricoles ou de l'agroalimentaire</t>
  </si>
  <si>
    <t>Référentiel</t>
  </si>
  <si>
    <t xml:space="preserve">Diagnostic : diag environnemental
Comm ext :  Communication environnementale;
Autres : amélioration environnementale d'année en année
</t>
  </si>
  <si>
    <t>La méthode repose uniquement sur des forces motrices (D) et des réponses (R), on ne considère non pas un étalement sur 5 niveaux mais sur 1 seul niveau du fait de leur proximité conceptuelle qui rend quelques fois difficile le classement d’un impact sur ces deux niveaux (cf. Guide méthodologique).</t>
  </si>
  <si>
    <t>L'audit est réalisé par un expert indépendant</t>
  </si>
  <si>
    <t>exploitant agricole, conseil agricole, animateurs de groupes d’exploitations, opérateursde territoires, état</t>
  </si>
  <si>
    <t>un guide méthodologique, un guide descriptif des données IFT, la plateforme en ligne : atelier de calcul de l'IFT</t>
  </si>
  <si>
    <t xml:space="preserve">Environnemental
</t>
  </si>
  <si>
    <t>Parcelle, Exploitation agricole</t>
  </si>
  <si>
    <t xml:space="preserve">D'une année sur l'autre, l'IFT permet "d'évaluer les progrès en termes de réduction de l'utilisation des produits phytopharmaceutiques sur une exploitation et de situer ses pratiques" </t>
  </si>
  <si>
    <t xml:space="preserve">C2 - Objectivité de l'agrégation des résultats </t>
  </si>
  <si>
    <t>Tous les indicateurs sont biophysiques (indicateurs de Pression, d'Etat ou d'Impact)</t>
  </si>
  <si>
    <t>Plus de la moitié des indicateurs sont biophysiques (indicateurs de Pression, d'Etat ou d'Impact)</t>
  </si>
  <si>
    <t>Moins de la moitié des indicateurs sont biophysiques (indicateurs de Pression, d'Etat ou d'Impact)</t>
  </si>
  <si>
    <t>Indicateurs biophysiques (PSI)</t>
  </si>
  <si>
    <t>&gt;1/2 sont des Indic, biophysiques (PSI)</t>
  </si>
  <si>
    <t>&lt;1/2 sont des Indic, biophysiques (PSI)</t>
  </si>
  <si>
    <t>A6 – Pertinence spatiale des effets</t>
  </si>
  <si>
    <t>Malgré leur caractère très agrégé en hectare équivalent, nous considérons les indicateurs utilisés comme pertinents scientifiquement pour l'usage qui en est fait. Les indicateurs sont construits à partir de nombreuses références scientifiques</t>
  </si>
  <si>
    <t>Les indicateurs semblent pertinents scientifiquement. A noter que GBS a fait l'objet d'une revue critique "Le secrétariat du comité de revue critique est assuré par l’Office français de la biodiversité. Afin de garantir l’indépendance de la revue, l’OFB est assisté par Solinnen. Les membres ont été choisis pour couvrir autant de continents et de domaines d’expertise liés au GBS que possible. Le panel d’experts est composé d’une demi-douzaine d’experts scientifiques internationaux "Rapport 2020</t>
  </si>
  <si>
    <t>Les indicateurs sont des indicateurs biophysiques en lien directs avec des problématiques environnementales, il y a quelques indicateurs de type Force motrice (non biophysique)</t>
  </si>
  <si>
    <t>La majorité des indicateurs sont des indicateurs non biophysiques (force motrice ou réponse)</t>
  </si>
  <si>
    <t>Pas de prise en compte de la spécificité des écosystèmes locaux</t>
  </si>
  <si>
    <t>L'idée ici est d'évaluer le temps investi par l'entreprise : on en prend en compte que le temps de l'audit qui est du temps effectif passé par l'entreprise. L'audit dure au minimum 1 jour, mais dépend du périmètre (producteur indépendant ou multiproducteurs, le plus long que l’on ait eu à date est 10 jours). 
Le temps d’obtention de la certification (entre l’audit et le droit d’apposer le label sur ses produits) dépend des résultats d’audit, mais maximum 2 mois.</t>
  </si>
  <si>
    <t>Le référentiel DLT permet l'obtention d'un label : signe compréhensible par le grand public. Par ailleurs le rapport d'audit est facilement interprétable par l'exploitation ou l'entreprise et met en exergue les points d'amélioration potentiels dans une logique d'amélioration continue.</t>
  </si>
  <si>
    <t xml:space="preserve">En théorie : il y a identification de tous les enjeux environnementaux et couverts avec une bonne qualité. 
</t>
  </si>
  <si>
    <t xml:space="preserve">En théorie : il y a identification de tous les enjeux environnementaux et couverts avec une bonne qualité.
</t>
  </si>
  <si>
    <r>
      <t>Bilan Carbone</t>
    </r>
    <r>
      <rPr>
        <sz val="11"/>
        <color theme="1"/>
        <rFont val="Calibri"/>
        <family val="2"/>
      </rPr>
      <t>®</t>
    </r>
  </si>
  <si>
    <t>Une formation est requise pour appliquer la méthode Bilan Carbone®. Pour le niveau 1 : initiation 15h + 1 journée de formation</t>
  </si>
  <si>
    <t>Consultants, ingénieurs, cadres d'entreprises</t>
  </si>
  <si>
    <t>Diagnostic : diag environnemental; Benchmark; 
Comm ext :  Communication environnementale;   reporting environnemental,
Demande réglementaire;
Autres: Mise en place d'une stratégie (plan d'action)</t>
  </si>
  <si>
    <t>changement climatique</t>
  </si>
  <si>
    <t>La méthodologie est pertinente d'un point de vue scientifique et repose sur une approche prédictive</t>
  </si>
  <si>
    <t>C'est un indicateur biophysique</t>
  </si>
  <si>
    <t>L'IFT est calculé à l'échelle d'une parcelle, d'une exploitation agricole et n'intègre pas d'effets indirects</t>
  </si>
  <si>
    <t>Le bilan carbone peut se placer dans une perspective cycle de vie mais ne prends pas en compte les effets induits (indirects)</t>
  </si>
  <si>
    <t>Le référentiel a été fourni après demande et présentation des objectifs du panorama et signature d'un accord de confidentialité</t>
  </si>
  <si>
    <t>La méthodologie est transparente et une plateforme web (https://alim.agriculture.gouv.fr/ift/ consulté le 27/04/21) propose des outils de calcul</t>
  </si>
  <si>
    <t>Le guide méthodologique du ministère ainsi que celui de l'Association Bilan Carbone sont transparents et en accès libre</t>
  </si>
  <si>
    <t>Pas d'agrégation autre que basée sur des critères mathématiques (surfaces concernées…)</t>
  </si>
  <si>
    <t>Pas d'agrégation autre que basée sur des critères mathématiques (le bilan carbone total est égal à la somme des bilans carbones des entités constituant le tout))</t>
  </si>
  <si>
    <t xml:space="preserve">Il faut être adhérent à l'association pour pouvoir être labellisé, cependant l'adhésion inclut l’accès à l’ensemble des outils, du réseau, des documents, des formations à la démarche, la conception d’outils spécifiques à l’entreprise… </t>
  </si>
  <si>
    <t>La réalisation d’un Bilan Carbone® dure en moyenne entre 8 et 20 « jours.homme » selon la taille de l’entreprise</t>
  </si>
  <si>
    <t>Une personne novice (en lien avec l'exploitation agricole) peut calculer un IFT : il suffit de renseigner les produits utilisés, les doses appliquées et les surfaces concernées.</t>
  </si>
  <si>
    <t>La valeur sous forme de score unique du bilan GES permet de rendre les résultats lisibles et clairs</t>
  </si>
  <si>
    <t>NA</t>
  </si>
  <si>
    <t xml:space="preserve">Diagnostic : diag environnemental; Benchmark; 
Comm ext :  reporting environnemental
Autres : repondre à des exigences de dispositifs publiques MAEC
</t>
  </si>
  <si>
    <t xml:space="preserve">Bien que recommandé comme indicateur de suivi dans certains dispositifs de politiques publiques, l'IFT ne prend pas en compte les caractéristiques des produits utilisés et pas de prise en compte de leurs effets sur l'environnement, ni de leur devenir (dégradation et transfert entre compartiments). </t>
  </si>
  <si>
    <t>L'analyse porte sur une exploitation sans prise en compte des effets sur l'environnement ayant lieu en amont ou en aval de l'exploitation excepté pour le bilan carbone qui prend en compte l'amont et l'aval</t>
  </si>
  <si>
    <t xml:space="preserve">Transparence totale sur la procédure mais manque de transparence sur la mise en œuvre laissée à l'appréciation du praticien </t>
  </si>
  <si>
    <t>Non applicable car un seul indicateur dans cette méthode</t>
  </si>
  <si>
    <t>Besoin de plus d'expertise. La bibliographie particulièrement dense avec de nombreuses références scientifiques laisse à penser que les indicateurs sont pertinents.</t>
  </si>
  <si>
    <t>Les niveaux DPSR sont représentés par les indicateurs proposés ce qui correspond à un étalement sur 5 niveaux</t>
  </si>
  <si>
    <t>Bien qu'étant une méthode procédurale pouvant mettre en œuvre une multitude d'outils et d'indicateurs, le guide de l'OCDE* établit comme bonne pratique d'"Analyser les effets et les risques potentiels des PPP proposés et des autres options
disponibles, à la lumière d’un ensemble structuré d’objectifs, de principes et de critères de durabilité"ce qui sous-entend veiller à la cohérence Objectifs/indicateurs. *Source Guide OCDE, Evaluation Environnementale Stratégique, GUIDE DE BONNES PRATIQUES DANS LE DOMAINE DE LA COOPÉRATION POUR LE DÉVELOPPEMENT, 2006.</t>
  </si>
  <si>
    <t>L’article R. 122-17 soumet de façon systématique 43 plans/schémas/programmes à évaluation environnementale stratégique et introduit, pour 10 autres types de plan, un examen préalable au cas par cas devant déterminer si une telle évaluation doit être conduite.</t>
  </si>
  <si>
    <t>Soutenue par la DGPE, Ministère de l'agriculture et de l'alimentation</t>
  </si>
  <si>
    <t>Cf tableau à double-entrée ci-contre</t>
  </si>
  <si>
    <t>Site generique &amp; site spécifique</t>
  </si>
  <si>
    <t>Les effets évalués par la méthode n'ont aucun lien avec les écosystèmes qui pourraient être affectés</t>
  </si>
  <si>
    <t>Effets étudiés sans lien avec les écosystèmes locaux (méthode site générique)</t>
  </si>
  <si>
    <t xml:space="preserve">Changement d'utilisation des sols 
changement climatique,
pollution
espèces envahissantes
Privation d'eau douce
Epuisement des ressources (biotiques et abiotiques)
</t>
  </si>
  <si>
    <t>La méthode prend en compte 3 des 6 enjeux (changement d'utilisation des sols, Epuisement des ressources, changement climatique) avec une bonne qualité de couverture de chaque enjeu==&gt; Note de 2</t>
  </si>
  <si>
    <t>Les indicateurs portant sur l'environnement et les pratiques de l'exploitation permettent d'adresser 4 des 6 enjeux "changement d'utilisation des terres", "privation d'eau douce", Changement climatique" et "Pollutions". Il faut souligner que l'approche d'évaluation de ces enjeux environnementaux n'est pas très fine : les indicateurs utilisés sont des indicateurs de pratiques qui sont difficiles à relier aux enjeux environnementaux. Enfin les indicateurs "Epuisement des ressources" et "espèces invasives" ne sont pas abordés. Prise en compte partielle des enjeux couverts ==&gt; Note de 2</t>
  </si>
  <si>
    <t>Bilan carbone (AFD)</t>
  </si>
  <si>
    <t>Projet d'investissement</t>
  </si>
  <si>
    <t xml:space="preserve"> Guide méthodologique, tableurs, manuel d’utilisation, et fiches par type de projet.
</t>
  </si>
  <si>
    <t>Diagnostic : diag environnemental; Benchmark; 
Comm ext :  Communication environnementale;   reporting environnemental,
Autres: Condition nécessaire pour demande de financement AFD
Mise en place d'une stratégie (plan d'action)</t>
  </si>
  <si>
    <t xml:space="preserve">Après avoir renseigné le formulaire dédié sur le site, le tableur excel (outil) nous est envoyé. </t>
  </si>
  <si>
    <t>Le bilan carbone de projet d'investissement est développé par l'AFD qui est l'opérateur principal de l’aide française au développement, sous la double tutelle du ministère des Affaires étrangères et de celui de l’Économie et des Finances.</t>
  </si>
  <si>
    <t>Le tableur est en accès sur demande, les autres supports (guide, fiches) sont en libre accès</t>
  </si>
  <si>
    <t>L'utilisateur du tableur doit avoir lu le manuel d'utilisation avant prise en main et réalisation de l'évaluation</t>
  </si>
  <si>
    <t>chefs de projet de l'AFD</t>
  </si>
  <si>
    <t>Ex-Act (FAO)</t>
  </si>
  <si>
    <t>agriculture, foresterie et autre utilisation des terres (AFOLU)</t>
  </si>
  <si>
    <t>Guide utilisation et tableur excel</t>
  </si>
  <si>
    <t>Les résultats de la méthode dépendent directement de paramètres locaux, notamment pédoclimatiques</t>
  </si>
  <si>
    <t>Des sources de données génériques (Agribalyse, water footprint Database, etc.) sont citées mais pas de lien explicite entre les indicateurs utilisés et les données issues de ces sources : par manque d'information on attribue la note de 2</t>
  </si>
  <si>
    <t xml:space="preserve">Le jeu d'indicateurs repose sur des indicateurs biophysiques (Etat et Impact) du milieu en son état actuel et du milieu en vision prédictive (avec mise en place du projet). </t>
  </si>
  <si>
    <t xml:space="preserve">"COMPASS method and the 8 LCA indicators selected were put together by a steering committee of experts convened by the Sustainable Packaging Coalition in 2007. These eight indicators were the best and most reliable indicators available for packaging. These indicators are reviewed externally on a periodic basis to ensure the best science is selected for COMPASS."
 </t>
  </si>
  <si>
    <t>L'utilisateur peut être novice quant à la méthode ACV appliquée</t>
  </si>
  <si>
    <t>Temps d'évaluation qui varie selon l'objet de l'étude</t>
  </si>
  <si>
    <t>L'évaluation est rapide car simplifiée par l'outil : il y a cependant le temps de collecte des données à compter en plus de la saisie des données et de l'interprétation des résultats</t>
  </si>
  <si>
    <t>Les indicateurs répondent à l'objectif de l'éco-score qui est de "proposer une information éclairée sur les impacts environnementaux des produits consommés"</t>
  </si>
  <si>
    <t>Selon le cadre qui la définie une EES est compréhensible par le grand public notamment dans le cadre des consultations grand public grâce au résumé non technique produit.</t>
  </si>
  <si>
    <t>Profession agricole, Usagers (maître d'ouvrage), Associations, Recherche, Enseignement (étudiants), Bureaux d'études (conseil)</t>
  </si>
  <si>
    <t>Diagnostic : diag environnemental
autres: sensibiliser ou enseigner le concept d’agriculture durable
Non revendiqué: Comm ext :  Communication environnementale; reporting environnemental,</t>
  </si>
  <si>
    <t xml:space="preserve">Des tableurs excel pour simplifier le calcul de certains indicateurs sont disponibles sur la plateforme (IDEA v3). </t>
  </si>
  <si>
    <t>IDEA v3 propose plusieurs niveaux de résultats : par indicateurs (non agrégés) , par composante(agrégation), par dimension (agrégation) ou en un score final qui correspond à la note minimale sur les 3 piliers (pas de compensation).</t>
  </si>
  <si>
    <t>Agrégation explicite justifiée</t>
  </si>
  <si>
    <t>Agrégation explicite justifiée (équipondération ou pondération justifiée par enquête ou par préférence explicite, ou monétarisation,…)</t>
  </si>
  <si>
    <t>Agrégation explicite non justifiée</t>
  </si>
  <si>
    <t>Pas d'agrégation sauf lors d'étude d'impacts avec d'autres projets qui affectent le même territoire (effets cumulés)</t>
  </si>
  <si>
    <t>Selon les méthodes d'ACV choisit ainsi que le choix de l'utilisateur, l'ACV peut agréger les résultats : normalisation, pondération et propose un score unique. L'agrégation, s'il y en a une, est explicite et justifiée.</t>
  </si>
  <si>
    <t>Le GBS évalue actuellement les impacts du « berceau à la porte » (from craddle to gate)(Rapport 2019) en utilisant la base de données EXIOBASE pour convertir des chiffres d'affaires par secteur en émissions et consommations de matières premières sur l'amont</t>
  </si>
  <si>
    <t>Aucune agrégation OU agrégation biophysique</t>
  </si>
  <si>
    <t>Les indicateurs environnementaux sont exclusivement des indicateurs de type Force motrice (D) ou Réponse (R) (i.e. non biophysiques)</t>
  </si>
  <si>
    <t>Indicateurs NON biophysiques (D ou R)</t>
  </si>
  <si>
    <t xml:space="preserve">La méthode utilise un diagramme radar ce qui est considéré comme une agrégation facultative (CF Guide méthodologique) </t>
  </si>
  <si>
    <t xml:space="preserve"> Aucune redondance </t>
  </si>
  <si>
    <t>Les indicateurs sont tous des indicateurs biophysiques en lien direct avec des problématiques environnementales excepté l'indicateur pollution de l'eau qui est un indicateur monétarisé :" DÉPENSES DE DÉPOLLUTION AGRICOLE DE L’EAU Différence de surcoûts et pertes financières évalués et attribués aux pollutions agricoles diffuses (nitrates et produits phytopharmaceutiques)"</t>
  </si>
  <si>
    <t>agriculteurs, techniciens agricoles, chercheurs, étudiants</t>
  </si>
  <si>
    <t>M18</t>
  </si>
  <si>
    <t>Methode 18</t>
  </si>
  <si>
    <t>"La méthode de mesure des émissions des financements de l’AFD consiste à prendre en compte les Scope 1, 2 et 3, c'est-à-dire à la fois les émissions directes et indirectes, à la fois en amont et en aval du projet financé" Guide AFD bilan carbone 2011</t>
  </si>
  <si>
    <t>L'outil EX-ACT est un tableur excel en accès gratuit avec guide d'utilisation</t>
  </si>
  <si>
    <t>Agrégation biophysique</t>
  </si>
  <si>
    <t xml:space="preserve">Agrégation biophysique "les valeurs obtenues pour les deux catégories d’émissions (phases de construction et fonctionnement) seront agrégées sous la forme d’émissions moyennes annuelles sur la durée de vie des projets"
</t>
  </si>
  <si>
    <t>Le guide d'utilisation, la méthodologie et le tableur excel sont transparents et en accès libre</t>
  </si>
  <si>
    <t>Approche cycle de vie "The emissions for process, transport, use and waste must be entered by the user, following a life cycle approach" source Ex-ACT, Technical Guidelines, janv 2016</t>
  </si>
  <si>
    <t>Methode 19</t>
  </si>
  <si>
    <t>organisation, évènement ou  projet</t>
  </si>
  <si>
    <t>Calculateur Carbone Entreprise (Goodplanet)</t>
  </si>
  <si>
    <t>entreprises</t>
  </si>
  <si>
    <t>Outil en ligne</t>
  </si>
  <si>
    <t>Organisation, entreprise</t>
  </si>
  <si>
    <t>Le bilan carbone se place dans une perspective cycle de vie (différents scopes pris en compte) mais ne prends pas en compte les effets induits (indirects)</t>
  </si>
  <si>
    <t>Agrégation biophysique des différents postes</t>
  </si>
  <si>
    <t>Réalisé par la FAO</t>
  </si>
  <si>
    <t>Après création d'un espace membre, l'outil destiné aux entreprises est accessible gratuitement</t>
  </si>
  <si>
    <t>Evaluation sous forme de questionnaire</t>
  </si>
  <si>
    <t>Agriculteurs, entreprises de l'agro-alimentaire</t>
  </si>
  <si>
    <t>outil en ligne, guide d'utilisation</t>
  </si>
  <si>
    <t>Cool Farm-Tool Greenhouse Gas</t>
  </si>
  <si>
    <t>Prise en main facile</t>
  </si>
  <si>
    <t>Non applicable car un seul indicateur dans ce module. L'analyse porte uniquement sur le module GES car le module biodiversité est une évaluation à part entière.</t>
  </si>
  <si>
    <t>Le Cool Farm Tool ne prend en compte que les émissions de GES à l'échelle de l'exploitation (pas d'amont ni d'aval)</t>
  </si>
  <si>
    <t>Water Footprint (WFN)</t>
  </si>
  <si>
    <t>M19</t>
  </si>
  <si>
    <t>Aquapath</t>
  </si>
  <si>
    <t>Water footprint calculator</t>
  </si>
  <si>
    <t>M19 D01</t>
  </si>
  <si>
    <t>M19 D02</t>
  </si>
  <si>
    <t>Méthode 19 Déclinaison 1</t>
  </si>
  <si>
    <t>Méthode 19 Déclinaison 2</t>
  </si>
  <si>
    <t xml:space="preserve">Diagnostic :environnemental
Eco-conception 
 Communication environnementale;;   reporting environnemental,
</t>
  </si>
  <si>
    <t>Diagnostic  environnemental; Benchmark; 
Affichage environnemental,
Aide à la décision</t>
  </si>
  <si>
    <t>Consultants, ingénieurs des collectivités ou des entreprises</t>
  </si>
  <si>
    <t xml:space="preserve">Outil </t>
  </si>
  <si>
    <t>Diagnostic  environnemental
Sensibilisation
Pédagogie</t>
  </si>
  <si>
    <t>Grand public</t>
  </si>
  <si>
    <t>Outil en ligne, Guide méthodologique</t>
  </si>
  <si>
    <t>Routine quotidienne d'un individu</t>
  </si>
  <si>
    <t>Les indicateurs sont de type Etat (S) et Impact (I)</t>
  </si>
  <si>
    <t>S'adresse au grand public avec des questions très simples</t>
  </si>
  <si>
    <t>Résultats très facilement interprétables, et lien vers des éco-gestes</t>
  </si>
  <si>
    <t>Evaluation très rapide : 10 à 15 minutes suffisent</t>
  </si>
  <si>
    <t>processus, produit, organisation, pays</t>
  </si>
  <si>
    <t>Consultants, ingénieurs d'entreprises</t>
  </si>
  <si>
    <t>Les indicateurs sont de type Etat (S): eau verte et eau bleue et réponse (R) pour l'eau grise</t>
  </si>
  <si>
    <t>Pas de redondance entre les trois composantes de l'empreinte eau</t>
  </si>
  <si>
    <t>Indicateurs en accord avec l'objectif qui est d'"Evaluer dans quelle mesure un produit, un service ou une entreprise affecte les écosystèmes et la société, par l'utilisation de l'eau."</t>
  </si>
  <si>
    <t>Indicateurs en accord avec l'objectif qui est de "mesurer la quantité d'eau douce utilisée". A noter que la méthode étudie l'eau utilisée et non pas l'eau consommée (vs eau rejetée).</t>
  </si>
  <si>
    <t>Pas de prise en compte du stress hydrique local 
Pas de prise en compte des effets sur les écosystèmes locaux</t>
  </si>
  <si>
    <t>Les indicateurs, issus de la méthode ACV, sont tous biophysiques</t>
  </si>
  <si>
    <r>
      <t>L'indicateur Water Scarcity (Pfister et al.2019) utilisé dans Waterlily</t>
    </r>
    <r>
      <rPr>
        <sz val="10"/>
        <color theme="1"/>
        <rFont val="Calibri"/>
        <family val="2"/>
      </rPr>
      <t>™</t>
    </r>
    <r>
      <rPr>
        <sz val="10"/>
        <color theme="1"/>
        <rFont val="Calibri"/>
        <family val="2"/>
        <scheme val="minor"/>
      </rPr>
      <t xml:space="preserve"> est très largement utilisé ces dernières années et encore d’actualité. Il propose une finesse spatiale à l'échelle de d'un pays ou de sous-bassins versants. carte SIG disponibles. Prise en compte du sress hydrique local.
</t>
    </r>
  </si>
  <si>
    <t xml:space="preserve">Approche cycle de vie </t>
  </si>
  <si>
    <t>Approche cycle de vie car prise en compte des empreintes eau des produits de l'alimentation, de l'énergie…</t>
  </si>
  <si>
    <t>Calculateur qui aborde les environnementaux "privation d'eau" et "pollutions". Cependant l'enjeu "pollutions" n'est abordé qu'au niveau de la pollution de l'eau et de façon très approximative.==&gt; Note de 0</t>
  </si>
  <si>
    <t>Il semble y avoir une agrégation à plusieurs niveaux, mais information non disponible.</t>
  </si>
  <si>
    <t>Agrégation biophysique des m3</t>
  </si>
  <si>
    <t>Guide méthodologique : "The Water Footprint Assessment Manual, Setting the Global Standard 2011"
Bases de données sur les empreintes eau des produits (format excel)</t>
  </si>
  <si>
    <t>Outil en ligne gratuit et documentation également</t>
  </si>
  <si>
    <t>Pas d'outil clé en main fourni : l'utilisateur doit lui-même faire les calculs (aller chercher les données, les organiser etc..)</t>
  </si>
  <si>
    <t>Résultats facilement interprétables car unité commensurable</t>
  </si>
  <si>
    <t>Water footprint calculator (Grace)</t>
  </si>
  <si>
    <t>Résultats très facilement interprétables, et lien vers des recommandations</t>
  </si>
  <si>
    <t>Information non disponible</t>
  </si>
  <si>
    <t>Evaluation très rapide : moins de 10 minutes suffisent</t>
  </si>
  <si>
    <t>Outil en ligne gratuit</t>
  </si>
  <si>
    <t>En 2016, l'outil a reçu la récompense "Environmental Champion Award" décernée par l'EPA (Environmental Protection Agency : agence européenne américaine)</t>
  </si>
  <si>
    <r>
      <t>Waterlily</t>
    </r>
    <r>
      <rPr>
        <sz val="11"/>
        <color theme="1"/>
        <rFont val="Calibri"/>
        <family val="2"/>
      </rPr>
      <t>™</t>
    </r>
  </si>
  <si>
    <t>Jusqu'en 2016, la méthode était soutenue par l'EPA (Environmental Protection Agency : agence européenne américaine), pas de publication par l'EPA sur la méthode depuis.</t>
  </si>
  <si>
    <t>Evaluation rapide d'1 journée à quelques jours selon l'objet d'étude</t>
  </si>
  <si>
    <t xml:space="preserve">Information non disponible </t>
  </si>
  <si>
    <t>L'accès au calculateur se fait après inscription sur le site web : création d'un espace membre (gratuit). Cependant l'absence de documentation détaillée sur la méthodologie de l'outil destiné aux entreprises fait qu'il est difficile de juger du bien fondé de ce calculateur</t>
  </si>
  <si>
    <t>Waterlily est basée sur la méthode ACV et propose donc une approche cycle de vie. Pas de prise en compte des effets indirects</t>
  </si>
  <si>
    <t>L'eau bleue et l'eau verte sont des indicateurs biophysiques alors que l'eau grise correspond à la réponse en termes de m3 d'eau pour diluer une pollution</t>
  </si>
  <si>
    <t>Guide "
Lignes directrices 2006 du GIEC"</t>
  </si>
  <si>
    <t>Le Bilan Carbone est un outil de management environnemental dont le résultat est en adéquation avec ses objectifs</t>
  </si>
  <si>
    <t>Pays</t>
  </si>
  <si>
    <t>"La somme des notes des différents items donne une note globale pour la thématique concernée. Une thématique est validée lorsque la note globale est supérieure ou égale à 10 points." Pondération explicite des items au sein d'une thématique mais non justifiée : pourquoi un item permet d'obtenir plus de points qu'un autre n'est pas explicité.</t>
  </si>
  <si>
    <t>GIEC  Inventaires GES nationaux</t>
  </si>
  <si>
    <t>GIEC</t>
  </si>
  <si>
    <t>WFN</t>
  </si>
  <si>
    <t>Pays, Organisme mandaté pour réaliser l’inventaire national des émissions de gaz à effet de serre (GES) (ex: Citepa en France)</t>
  </si>
  <si>
    <t xml:space="preserve">Diagnostic environnemental; 
Communication environnementale, reporting environnemental,
</t>
  </si>
  <si>
    <t xml:space="preserve">L'Indicateur est en adéquation avec l'objectif de dresser des inventaires nationaux des émissions de gaz à effet de serre, par source, et des piégeages, par puits. </t>
  </si>
  <si>
    <t>L'inventaire GES national est scientifiquement pertinent, cependant son aspect monocritère rend l'évaluation environnementale partielle (un seul enjeu environnemental couvert (changement climatique), transfert d'impact non pris en compte…)</t>
  </si>
  <si>
    <t>Le bilan carbone est scientifiquement pertinent, cependant son aspect monocritère rend l'évaluation environnementale partielle (un seul enjeu environnemental couvert (changement climatique), transfert d'impact non pris en compte…)</t>
  </si>
  <si>
    <t xml:space="preserve">Ne s’applique pas aux impacts à portée planétaire (ex : changement climatique) </t>
  </si>
  <si>
    <t>Pas d'agrégation autre que basée sur des critères mathématiques (le bilan GES national est égal à la somme des émissions de GES des entités constituant le tout))</t>
  </si>
  <si>
    <t xml:space="preserve">Les gouvernements sont tenus de communiquer leurs inventaires nationaux de gaz à effet de serre – c’est-à-dire les estimations relatives aux émissions et absorptions de gaz à effet de serre - à la Conférence des Parties à la Convention-cadre des Nations Unies sur les changements climatiques (CCNUCC). Cette obligation leur incombe également aux termes du Protocole de Kyoto et l'Accord de Paris. </t>
  </si>
  <si>
    <t>L'organisme choisi pour établir le bilan GES national doit présenter une expertise dans ce domaine</t>
  </si>
  <si>
    <t>La réalisation du bilan GES national est long du à la collecte de données et à la complexité du système étudié (flux import-export, puits, etc…)</t>
  </si>
  <si>
    <t>La valeur sous forme de score unique du bilan GES national permet de rendre les résultats lisibles et clairs</t>
  </si>
  <si>
    <t>Porteurs de projet, décideurs, professionnels  du  développement  dans les institutions financières internationales</t>
  </si>
  <si>
    <t>Parcelle, exploitation agricole</t>
  </si>
  <si>
    <t>L'accès au calculateur se fait après inscription sur le site web : création d'un espace membre (gratuit). Le guide d'utilisateur CFT Version 1.1 est en accès libre. Cependant le "Cool Farm Tool technical guide" qui présente les détails techniques n'est pas en accès libre et a été fourni sur demande.</t>
  </si>
  <si>
    <t>En payant,tot ou part. transparente ET/OU &gt;5 éléments d’évaluation non renseignés</t>
  </si>
  <si>
    <t>L'interprétation des résultats dépend du format retenu de présentation des résultats: les résultats midpoints ne sont interprétables que par des experts alors que des résultats présentés en score unique peuvent permettre une interprétation facile par le grand public. Du fait de la non transparence de l'outil l'information sur le traitement des résultats n'est pas disponible</t>
  </si>
  <si>
    <t>C3 - Objectivité et reproductibilité de l'évaluation</t>
  </si>
  <si>
    <t>C3 -Objectivité et reproductibilité de l'évaluation</t>
  </si>
  <si>
    <t>Methode 20</t>
  </si>
  <si>
    <t>Méthode 20 Déclinaison 1</t>
  </si>
  <si>
    <t>Méthode 20 Déclinaison 2</t>
  </si>
  <si>
    <t>Méthode 19 Déclinaison 3</t>
  </si>
  <si>
    <t>Méthode 19 Déclinaison 4</t>
  </si>
  <si>
    <t>Méthode 19 Déclinaison 5</t>
  </si>
  <si>
    <t>M19 D03</t>
  </si>
  <si>
    <t>M19 D04</t>
  </si>
  <si>
    <t>M19 D05</t>
  </si>
  <si>
    <t>Bien qu'en tant que tel il n'existe pas d'outil dédié à l'étude d'impact, nous avons ici chiffré le coût des expertises nécessaires à la réalisation de l'étude d'impact. Cout d'une étude d'impact (fait appel à des experts externes) : 25 à 50 k€ études préparatoires et temps homme des experts.</t>
  </si>
  <si>
    <t>Les niveaux de performance ne sont pas explicités, notation peu transparente.</t>
  </si>
  <si>
    <t xml:space="preserve">méthode développée par plusieurs institutions académiques le Fraunhofer IBP, l'ifeu Heidelberg et TU Berlin </t>
  </si>
  <si>
    <t xml:space="preserve">Pas d'outil clé en main disponible en accès libre. </t>
  </si>
  <si>
    <t>&gt; 1/2 des indic. site spécifique++</t>
  </si>
  <si>
    <t xml:space="preserve">Recherche Scopus en mai 2021 : ( TITLE-ABS-KEY ( indigo W/0 method ) AND TITLE-ABS-KEY ( agri* ) ) =6 documents
</t>
  </si>
  <si>
    <t>&gt; 1/2 des indic. site dépendant</t>
  </si>
  <si>
    <t>Opaque ET/OU &gt;10 éléments d’évaluation non renseignés</t>
  </si>
  <si>
    <t>Pour réaliser la 1e étape qui consiste en l'auto-évaluation (via le référentiel de notation disponible via une interface digitale pour les adhérents) nous supposons que le temps est réduit et optimisé (questionnaire à remplir)</t>
  </si>
  <si>
    <t>&gt; 1/2 des indic. site générique</t>
  </si>
  <si>
    <t>Recherche Scopus en mars 2021 : TITLE-ABS-KEY ( biodiversity PRE/1 footprint PRE/1 method ) &lt; 3 documents</t>
  </si>
  <si>
    <t>Recherche Scopus en maI 2021 ( TITLE-ABS-KEY ( eco W/0 score ) ) = 15 DOCUMENTS MAIS après tri des résultats pas de lien avec la méthode ecoscore étudiée : 0 publications en lien avec la méthode ecoscore dans scopus</t>
  </si>
  <si>
    <t xml:space="preserve"> "durée minimale normale de l'évaluation sur place est de 4 à 5 heures", suite à ça (temps non pris en compte car post-évaluation) "l’organisme certificateur dispose d’un délai de 15 jours pour adresser à l’exploitant le rapport d’évaluation précisant notamment les notes obtenues pour chaque indicateur et les notes globales obtenues pour les 4 thématiques"</t>
  </si>
  <si>
    <t>Recherche Scopus Mai 2021 ( AUTHOR-NAME ( lindner ) AND TITLE-ABS-KEY ( biodiversity ) AND TITLE-ABS-KEY ( life AND cycle AND assessment ) ) = 8 documents</t>
  </si>
  <si>
    <t>Recherche Scopus Mai 2021 : TITLE-ABS-KEY ( product AND environmental AND footprint AND category AND rules ) =54 documents</t>
  </si>
  <si>
    <t>Recherche Scopus Mai 2021 : TITLE-ABS-KEY ( agribalyse ) = 13 documents</t>
  </si>
  <si>
    <t>Recherche Scopus mai 2021 : TITLE-ABS-KEY ( idea W/0 method ) AND TITLE-ABS-KEY ( sustainability ) AND ( LIMIT-TO ( SUBJAREA , "AGRI" ) ) =19 documents</t>
  </si>
  <si>
    <t>Non applicable car la méthode étant procédurale elle peut potentiellement mettre en œuvre une multitude d'outils et d'indicateurs de différents niveaux en fonction de la disponibilité des données, du niveau de définition des PPP, de la connaissance des effets directs et indirects et des délais de réalisation possibles. De plus aucune bonne pratique n'est citée dans le guide OCDE 2006* en lien avec cet élément d'appréciation.*Source Guide OCDE, Evaluation Environnementale Stratégique, GUIDE DE BONNES PRATIQUES DANS LE DOMAINE DE LA COOPÉRATION POUR LE DÉVELOPPEMENT, 2006.</t>
  </si>
  <si>
    <t>Recherche Scopus mai 2021 : TITLE-ABS-KEY ( strategic W/0 environmental W/0 assessment ) = 1633 documents</t>
  </si>
  <si>
    <t>Recherche Scopus mai 2021 : TITLE-ABS-KEY ( demain W/0 la W/0 terre ) = 0 document</t>
  </si>
  <si>
    <t xml:space="preserve">L'IFT aborde uniquement l'enjeu pollution et de façon très partielle car pas de prise en compte des caractéristiques des produits utilisés et donc de leurs effets </t>
  </si>
  <si>
    <t>Recherche Scopus mai 2021 : TITLE-ABS-KEY ( indice W/1 frequence W/1 traitement ) = 0 document pertinent</t>
  </si>
  <si>
    <t>Le score unique de l'IFT permet de rendre les résultats lisibles et clairs</t>
  </si>
  <si>
    <t>GIEC Inventaires GES nationaux</t>
  </si>
  <si>
    <t>Le bilan carbone aborde uniquement l'enjeu "changement climatique "</t>
  </si>
  <si>
    <t xml:space="preserve">Tous les documents établis par le GIEC sont transparents et accessibles au grand public sur la plateforme web. </t>
  </si>
  <si>
    <t>Recherche Scopus mai 2021 : ( TITLE-ABS-KEY ( ipcc W/0 guidelines ) OR TITLE-ABS-KEY ( intergovernmental AND panel AND on AND climate AND change W/0 guidelines ) ) = 452 documents</t>
  </si>
  <si>
    <t>Recherche Scopus mai 2021 : ( TITLE-ABS-KEY ( bilan PRE/1 carbone ) AND TITLE-ABS-KEY ( ademe ) ) OU (( TITLE-ABS-KEY ( carbon PRE/1 footprint ) AND TITLE-ABS-KEY ( ademe ) ) = 8 documents</t>
  </si>
  <si>
    <t>Recherche Scopus en mai 2021 : ( TITLE-ABS-KEY ( ex-act ) AND TITLE-ABS-KEY ( carbon ) ) = 11 documents</t>
  </si>
  <si>
    <t>Recherche Scopus mai 2021 : ( TITLE-ABS-KEY ( carbon ) AND TITLE-ABS-KEY ( goodplanet ) ) &lt; 3 documents</t>
  </si>
  <si>
    <t>Recherche Scopus mai 2021 : TITLE-ABS-KEY ( cool PRE/1 farm PRE/1 tool ) = 33 documents</t>
  </si>
  <si>
    <t>WaterPub est un répertoire de publications sur l'empreinte de l'eau. Il comprend des articles évalués par des pairs ainsi que des livres et des rapports. Recherche Scopus mai 2021 : TITLE-ABS-KEY ( water W/0 footprint )= 2 636 documents</t>
  </si>
  <si>
    <t>Recherche Scopus mai 2021 : ( TITLE-ABS-KEY ( water PRE/0 calculator ) AND TITLE-ABS-KEY ( footprint ) ) &lt; 3 publications</t>
  </si>
  <si>
    <t>&gt; 1/2 des indic. site spécifique</t>
  </si>
  <si>
    <t xml:space="preserve">L'outil est dit "ISO 14046 compliant" par ses concepteurs. Par ailleurs l'ACV (méthode sur laquelle Waterlily repose) a fait l'objet d'une norme ISO (ISO 14044:2006/Amd 2:2020) et est soutenue par des agences environnementales (ADEME, JRC…). </t>
  </si>
  <si>
    <t>Pris en compte avec une bonne qualité de couverture de chaque enjeu</t>
  </si>
  <si>
    <t>En payant, la méthode est partiellement OU totalement transparente et/ou plus de 5 éléments d’évaluation ne peuvent être renseignés</t>
  </si>
  <si>
    <t xml:space="preserve"> Recherche Scopus en maI 2021 : TITLE-ABS-KEY ( hev ) AND TITLE-ABS-KEY ( certification ) ) AND ( LIMIT-TO ( SUBJAREA , "ENVI" ) OR LIMIT-TO ( SUBJAREA , "AGRI" ) ) : 1 document pertinent</t>
  </si>
  <si>
    <t>Recherche Scopus en mai 2021 : (TITLE-ABS-KEY ( bilan PRE/1 carbone ) AND TITLE-ABS-KEY ( AFD ) ) OU (( TITLE-ABS-KEY ( carbon PRE/1 footprint ) AND TITLE-ABS-KEY ( AFD ) ) &lt; 3 documents</t>
  </si>
  <si>
    <t>Recherche Scopus mai 2021 : TITLE-ABS-KEY ( aquapath ) &lt; 3 publications</t>
  </si>
  <si>
    <t>Existence de très nombreux partenaires d'institutions académiques</t>
  </si>
  <si>
    <t>L’empreinte carbone pour les organisations est obligatoire depuis la loi ENE ou Grenelle II de 2010 pour les entreprises de plus de 500 salariés ; les collectivités de + de 50 000 habitants ; les établissements publics de + de 250 agents</t>
  </si>
  <si>
    <t xml:space="preserve">Agrégation facultative    </t>
  </si>
  <si>
    <t xml:space="preserve">Agrégation facultative (à minima explicite justifiée)   </t>
  </si>
  <si>
    <t>En choisissant une méthode de caractérisation bien conçue et recommandée par la communauté scientifique(telle que Environmental Footprint) il n'y a pas de redondance. Attention au mix de méthodes de caractérisation qui pourrait entrainer des redondances notamment la présentation de résultats avec un indicateur énergie fossile consommée et un indicateur changement climatique.</t>
  </si>
  <si>
    <t>Les indicateurs Assolement et Succession culturale ne sont pas sans lien avec les indicateurs Matière organique, Phosphore et Azote :  Aucune redondance identifiée mais des corrélations potentielles</t>
  </si>
  <si>
    <t>A5 - Pertinence environnementale (approche biophysique)</t>
  </si>
  <si>
    <t>D1 - Reconnaissance par la recherche scientifique</t>
  </si>
  <si>
    <t>La méthode de caractérisation recommandée par défaut dans le PEFCR ne présente pas de redondance.</t>
  </si>
  <si>
    <t>La méthode de caractérisation retenue pour la base de données est celle recommandé par le PEF et ne présente pas de redondance</t>
  </si>
  <si>
    <t xml:space="preserve">Moins d’un tiers des critères sont prédictifs ou mesurés ET permettent de caractériser finement les effets environnementaux </t>
  </si>
  <si>
    <t xml:space="preserve">Plus d’un tiers des critères sont prédictifs ou mesurés ET permettent de caractériser finement les effets environnementaux </t>
  </si>
  <si>
    <t xml:space="preserve">Tous les critères sont prédictifs ou mesurés ET permettent de caractériser finement les effets environnementaux 
</t>
  </si>
  <si>
    <t>&lt;1/3 sont prédictifs ou mesurés ET caractérisent finement les effets</t>
  </si>
  <si>
    <t>&gt;1/3 sont prédictifs ou mesurés ET caractérisent finement les effets</t>
  </si>
  <si>
    <t xml:space="preserve">A4 -  Aptitude à caractériser les effets environnementaux
</t>
  </si>
  <si>
    <t>E2 - Facilité de mise en œuvre de la méthode</t>
  </si>
  <si>
    <t xml:space="preserve">Diagnostic environnemental; Benchmark; 
reporting environnemental,
Demande réglementaire;
</t>
  </si>
  <si>
    <t>M20</t>
  </si>
  <si>
    <t>M20 D01</t>
  </si>
  <si>
    <t>M20 D02</t>
  </si>
  <si>
    <t>E3 - Rapidité de mise en œuvre de la méthode</t>
  </si>
  <si>
    <t xml:space="preserve">Le bilan des gaz à effet de serre propose un indicateur exprimé en tonnes CO2eq émis qui est un indicateur d'état </t>
  </si>
  <si>
    <t>Bien que sur le portail de documentation Agribalyse on puisse y lire : "Les données AGRIBALYSE® sont complexes. Elles ne sont pas directement adaptées à l’information des consommateurs. Les utilisateurs des données qui ne sont pas « experts » des sciences de l’environnement doivent être vigilants de les utiliser correctement" il faut reconnaitre que le score unique affiché par la méthode permet une lecture simple de l'empreinte environnementale du produit.</t>
  </si>
  <si>
    <t>Selon le format des résultats choisit (midpoint, score unique…), ils peuvent être interprétables par des personnes avec une certaine culture scientifique sans être expertes en ACV. La normalisation et le score unique sont des étapes optionnelles pour le PEF.</t>
  </si>
  <si>
    <t>M21</t>
  </si>
  <si>
    <t>Methode 21</t>
  </si>
  <si>
    <t>v01</t>
  </si>
  <si>
    <t xml:space="preserve">Environnemental
Social
</t>
  </si>
  <si>
    <t xml:space="preserve">entreprises à but lucratif </t>
  </si>
  <si>
    <t xml:space="preserve">Diagnostic environnemental; Benchmark; 
Eco-conception 
Communication environnementale;  reporting environnemental,
Autres : Rejoindre la communauté Bcorp 
</t>
  </si>
  <si>
    <t>Cadres ou dirigeants d'une entreprise</t>
  </si>
  <si>
    <t>Food Sustainability Index</t>
  </si>
  <si>
    <t>Urban Print</t>
  </si>
  <si>
    <t xml:space="preserve">BIA – Business Impact Assessment (Outil d’évaluation label Bcorp)  </t>
  </si>
  <si>
    <t>La méthode ne répond à aucune des exigences listées dans les autres niveaux</t>
  </si>
  <si>
    <t xml:space="preserve">La méthode remplit au moins 1 des 3 conditions suivantes:
est recommandée par un ministère *
a une équivalence HVE
est recommandée par une institution académique 
</t>
  </si>
  <si>
    <t xml:space="preserve">La méthode remplit au moins 3 des 4 conditions suivantes:
est recommandée par une agence environnementale*
est recommandée par un ministère *
a une équivalence HVE
est recommandée par une institution académique
</t>
  </si>
  <si>
    <t xml:space="preserve">La méthode fait l’objet d’une norme ISO ou EN ET est recommandée par une agence environnementale*
</t>
  </si>
  <si>
    <t xml:space="preserve">La méthode est obligatoire ET fait l’objet d’une norme ISO ou EN ET est recommandée par une agence environnementale*
</t>
  </si>
  <si>
    <t>1 des 3 conditions (reco par un ministère/équivalence HVE/reco par institution académique)</t>
  </si>
  <si>
    <t>3 des 4 conditions (reco par agence enviro/reco par un ministère/équivalence HVE/reco par institution académique)</t>
  </si>
  <si>
    <t xml:space="preserve"> Norme (ISO,EN) ET reco par 1 agence enviro</t>
  </si>
  <si>
    <t xml:space="preserve"> Oblig.  ET Norme (ISO,EN) ET reco par 1 agence enviro</t>
  </si>
  <si>
    <t>DLT a une équivalence HVE</t>
  </si>
  <si>
    <t>BIA (outil Bcorp)</t>
  </si>
  <si>
    <t>Les indicateurs sont de type DPSR : étalement sur les 5 niveaux</t>
  </si>
  <si>
    <t>Pour ce qui est d'" identifier ses axes d’amélioration sur le(s) domaine(s) […]  environnementa(ux) l" Le questionnaire de l'outil n'est pas assez détaillé sur les pratiques et les enjeux environnementaux pour identifier des axes précis et pertinents sur ce domaine.</t>
  </si>
  <si>
    <t>Très peu d'indicateurs sont aptes à caractériser les effets sur l'environnement. La plupart sont des indicateurs simples et qualitatifs</t>
  </si>
  <si>
    <t>qualitative</t>
  </si>
  <si>
    <t>Une très faible part des indicateurs est biophysique : la plupart sont des éléments qualitatifs et descriptifs</t>
  </si>
  <si>
    <t>Aucun lien entre effets et écosystèmes locaux</t>
  </si>
  <si>
    <t>Les indicateurs sont pour la plupart qualitatifs. Cependant les questions sont assez tranchées et d'un répondant à l'autre, la réponse pour une même entreprise devrait être identique.</t>
  </si>
  <si>
    <t>L'analyse porte uniquement sur l'outil BIA qui est accessible gratuitement en ligne. L'outil BIA est la première étape d'évaluation pour obtenir le label Bcorp dont le processus de certification est payant.</t>
  </si>
  <si>
    <t>Questionnaire très simple à prendre en main</t>
  </si>
  <si>
    <t>Un score unique (sur 200 points) ainsi qu'un score par domaine. L'expression adimensionnelle rend très facile la compréhension des résultats.</t>
  </si>
  <si>
    <t>Compass peut être ISO 14040 compliant ( Norme pour l'ACV) mais n'est pas un outil qui délivre des évaluations normées : dépend de chaque cas d'étude.</t>
  </si>
  <si>
    <t>L’initiative a été menée par le consortium européen coordonné par Global Nature Fund, et ses partenaires Lake Constance Foundation, Agentur AUF! (Allemagne), Fundación Global Nature (Espagne), Solagro and agoodforgood (France) et Instituto Superior Técnico (Portugal) : soutenu par des ministères et instituts techniques</t>
  </si>
  <si>
    <t>Basé sur l'ACV qui fait l'objet d'une norme ISO (ISO 14044:2006/Amd 2:2020), le PEFCR est soutenu par l'agence environnementale européenne (JRC-CE)</t>
  </si>
  <si>
    <t>quantitative et qualitative</t>
  </si>
  <si>
    <t>semi-quantitative</t>
  </si>
  <si>
    <t>changement climatique, surexploitation des ressources abiotiques, pollutions, privation d'eau douce</t>
  </si>
  <si>
    <t>Changement d'utilisation des sols 
changement climatique,
pollution
privation d'eau douce
Surexploitation des ressources  abiotiques</t>
  </si>
  <si>
    <t>Changement d'utilisation des sols, Surexploitation des ressources , changement climatique, pollution et privation d'eau douce.</t>
  </si>
  <si>
    <t>Filières agro alimentaires</t>
  </si>
  <si>
    <t xml:space="preserve">Diagnostic : diag environnemental; Benchmark; 
Comm ext :  Communication environnementale;;   reporting environnemental,
autres (non revendiqués) : aide à la décision dans les politiques achats, devoir de vigilance
</t>
  </si>
  <si>
    <t>Methode 22</t>
  </si>
  <si>
    <t>M22</t>
  </si>
  <si>
    <t>changement d'utilisation des sols , Changement Climatique, Pollution, Privation d'eau douce, Epuisement des ressources abiotiques</t>
  </si>
  <si>
    <t>Changement d'utilisation des sols 
pollution
privation d'eau douce
Surexploitation des ressources (abiotiques)
Changement climatique</t>
  </si>
  <si>
    <t>Projet, programme ou politique de développement</t>
  </si>
  <si>
    <t xml:space="preserve">Diagnostic : diag environnemental; Benchmark; 
Comm ext :  Communication environnementale;   reporting environnemental,
Autres: Mise en place d'une stratégie (plan d'action)
</t>
  </si>
  <si>
    <t>Nous attribuons la note de 4 cependant, la non justification de la pondération est un élément manquant (élément d'appréciation C2)</t>
  </si>
  <si>
    <t>BIA se concentre sur l'entreprise et ne prend pas en compte le cycle de vie d'un produit</t>
  </si>
  <si>
    <t>qualitatifs et quantitatifs</t>
  </si>
  <si>
    <t>La notation des pays sur ces différents indicateur va surement permettre de soutenir l'objectif de "servir de catalyseur dans le développement d’idées génératrices d’impact positif"</t>
  </si>
  <si>
    <t>Les indicateurs du FSI sont des indicateurs simples de type : " % fish stocks overexploited or collapsed", et des indicateurs prédictifs de type "Water scarcity". Ces indicateurs sont pour la plupart aptes à caractériser finement les effets sur l'environnement</t>
  </si>
  <si>
    <t>Très bonne transparence</t>
  </si>
  <si>
    <t>Les indicateurs sont de type PSR : étalement sur 3 niveaux</t>
  </si>
  <si>
    <t xml:space="preserve">Environnemental
Social Economique
</t>
  </si>
  <si>
    <t>Recherche Scopus juin 2021 : (TITLE-ABS-KEY ( b  PRE/0  corp )  = 36 RESULTAS</t>
  </si>
  <si>
    <t>Recherche Scopus mai 2021 : ( TITLE-ABS-KEY ( waterlily ) AND TITLE-ABS-KEY ( water ) AND TITLE-ABS-KEY ( tool ) ) &lt; 3 publications</t>
  </si>
  <si>
    <t>Recherche Scopus juin 2021 : TITLE-ABS-KEY ( food  PRE/0  sustainability  PRE/0  index  AND  barilla )  &lt; 3 publications</t>
  </si>
  <si>
    <t>Recherche Scopus juin 2021 : TITLE-ABS-KEY ( efficacity  AND  tool  AND  urban )     &lt; 3 publications</t>
  </si>
  <si>
    <t xml:space="preserve">L'exploitant a accès au détail de sa note sur chacun des critères et thèmes évalués ainsi qu'à la note globale (somme des note par thème). </t>
  </si>
  <si>
    <t>La méthode aborde 5 des 6 enjeux
Enjeux partiellement couverts :  privation d'eau douce (bilan hydrique n'intervient qu'au niveau 2),  changement climatique (bilan carbone exigé qu'à partir du niveau 2 sinon uniquement conso d'énergie), pollutions, Epuisement des ressources abiotiques (énergie uniquement), Changement d'utilisation des sols
==&gt; Note de 2</t>
  </si>
  <si>
    <t>L'attribution des poids est détaillée dans le document méthodologique</t>
  </si>
  <si>
    <t>Tableur excel très simple à manipuler (listes déroulantes…)</t>
  </si>
  <si>
    <t>Les cartes et les scores par pays permettent une lecture simple des résultats</t>
  </si>
  <si>
    <t>Moins de la moitié des indicateurs sont sites dépendants sur les 14 indicateurs qui concernent l'environnement (la rareté de l'eau est caractérisée en fonction des écosystèmes locaux)==&gt; Note de 0</t>
  </si>
  <si>
    <t xml:space="preserve"> Système alimentaire </t>
  </si>
  <si>
    <t>Décideurs, grand public, service achats d'entreprises agroalimentaires</t>
  </si>
  <si>
    <t>Outil tableur excel et en ligne</t>
  </si>
  <si>
    <t>Surexploitation des ressources biotiques, changement climatique, pollutions, changement d'utilisation des sols, et privation d'eau douce :  bonne couverture pour tous</t>
  </si>
  <si>
    <t>Méthodes</t>
  </si>
  <si>
    <t xml:space="preserve"> LC.biodiv.IA</t>
  </si>
  <si>
    <t>Agribalyse®</t>
  </si>
  <si>
    <t>Evaluation Environnementale Stratégique (EES)</t>
  </si>
  <si>
    <t>Demain La Terre®</t>
  </si>
  <si>
    <t>Bilan Carbone®</t>
  </si>
  <si>
    <t>Methode 23</t>
  </si>
  <si>
    <t>M23</t>
  </si>
  <si>
    <t>Version publiée</t>
  </si>
  <si>
    <t>Projets urbains</t>
  </si>
  <si>
    <t>Ingénieristes / assistance à la maîtrise d’ouvrage (AMO) ou maîtrise d’œuvre, acteurs du BTP et de l’énergie, acteurs territoriaux : collectivités, aménageurs.</t>
  </si>
  <si>
    <t>Logiciel</t>
  </si>
  <si>
    <t xml:space="preserve">Diagnostic : diag environnemental; Benchmark; 
Eco-conception 
Comm ext :  Communication environnementale;;   reporting environnemental,
</t>
  </si>
  <si>
    <t>Epuisement des ressources abiotiques (partiel car uniquement energie), changement climatique (bonne couv), pollutions (partielles :manque pollution de l'eau),  et privation d'eau douce (bonne couverture)</t>
  </si>
  <si>
    <t>Sur les 8 indicateurs, 3 sont prédictifs et caractérisent finement les effets soit plus de 1/3.</t>
  </si>
  <si>
    <t>Pas de lien avec les éco-systèmes locaux</t>
  </si>
  <si>
    <t xml:space="preserve">Perspective cycle de vie </t>
  </si>
  <si>
    <t>Pas de document méthodologique sur l'outil en tant que tel, cependant le rapport sur la méthode E+C- est disponible.</t>
  </si>
  <si>
    <t xml:space="preserve">Cette note se justifie par le fait que les résultats peuvent être présentés sous forme de diagramme radar </t>
  </si>
  <si>
    <t>Urban print est réalisé par Efficacity et le CSTB (Centre Scientifique et Technique du Bâtiment). Il bénéficie du soutien de l'Ademe et du ministère de la Transition écologique.</t>
  </si>
  <si>
    <t>L'interprétation des résultats dépend du format retenu de présentation des résultats: les résultats midpoints ne sont interprétables que par des experts alors que des résultats présentés en score unique peuvent permettre une interprétation facile par le grand public, nous mettrons donc une note intermédiaire de 2</t>
  </si>
  <si>
    <t>Empreinte écologique ou Ecological Footprint</t>
  </si>
  <si>
    <t>Epuisement des ressources biotiques (crops, animal products, timber, and fish):  (bonne couv),  Changement d'utilisation des sols ( surfaces baties) (bonne couv),et changement climatique (bonne couv)</t>
  </si>
  <si>
    <t xml:space="preserve"> changement d'utilisation des sols, Changement climatique, Pollution :  bonne qualité de couverture de chaque enjeu</t>
  </si>
  <si>
    <t xml:space="preserve">4 enjeux sont considérés ( Epuisement des ressources : Fossil Fuel &amp; mineral Use, Privation d'eau douce : Water Use, Changement climatique : Greenhouse Gas, Pollutions: eutrophication, ecotoxicity,human impact)) 
Prise en compte des enjeux couverts de qualité satisfaisante (pour la pollution l'acidifcation n'est pas prise en compte) ==&gt; Note de 2
</t>
  </si>
  <si>
    <t>Epusiement des ressources abiotiques , privation d'eau douce , Changement climatique, Pollutions : bonne couverture des 3 enjeux
Pollutions : couverture partielle(acidifcation n'est pas prise en compte)</t>
  </si>
  <si>
    <t xml:space="preserve"> changement d'utilisation des sols, Changement climatique, Pollution avec une bonne qualité de couverture de chaque enjeu</t>
  </si>
  <si>
    <t>Tous Tous les enjeux sont pris en compte avec une bonne qualité de couverture de chaque enjeu</t>
  </si>
  <si>
    <t>Changement d'utilisation des sols, et changement climatique : bien couverts</t>
  </si>
  <si>
    <t>Changement d'utilisation des sols, changement climatique : bien couverts
 pollution couverture partielle car uniquement pollution de l'eau : "les émissions d'azote et de phosphore dans l'eau"</t>
  </si>
  <si>
    <t>Changement d'utilisation des sols, privation d'eau douce, Changement climatique et Pollutions : Prise en compte partielle des enjeux couverts</t>
  </si>
  <si>
    <t>Les indicateurs permettent d'adresser 4 des 6 enjeux "changement d'utilisation des terres", "privation d'eau douce" et "Pollutions". Il faut souligner que l'approche d'évaluation de ces enjeux environnementaux n'est pas très fine : les indicateurs utilisés sont des indicateurs de pratiques qui sont difficiles à relier aux enjeux environnementaux. Bonne couverture de la privation d'eau douce et prise en compte partielle des 2 autres enjeux couverts ==&gt; Note de 2
 Enfin les indicateurs "Epuisement des ressources" et "espèces invasives" ne sont pas abordés.</t>
  </si>
  <si>
    <t>Bonne couverture de la privation d'eau douce et prise en compte partielle des 2 autres enjeux couverts ("changement d'utilisation des terres" et "Pollutions")</t>
  </si>
  <si>
    <t>Bonne couverture de tous les enjeux excepté celui des espèces exotiques envahissantes</t>
  </si>
  <si>
    <t>changement climatique bien couvert</t>
  </si>
  <si>
    <t>Pollution partiellement couvert et privation d'eau bien couverte</t>
  </si>
  <si>
    <t>"privation d'eau" bien couvert mais Couverture de l'enjeu "pollutions" partielle (uniquement pollution de l'eau )</t>
  </si>
  <si>
    <t>Surexploitation des ressources abiotiques, changement climatique, pollutions et privation d'eau douce : Quatre enjeux partiellement pris en compte</t>
  </si>
  <si>
    <t xml:space="preserve">La méthode est site générique et est basée sur des indicateurs de pratique sans référence apparente aux écosystèmes locaux qui pourraient être affectés
</t>
  </si>
  <si>
    <t>"Pour les entreprises, l’adhésion est calculée sur la base de son chiffre d’affaires. Pour un CA compris entre 2 et +50 millions d’€, la cotisation est comprise entre 10k et 50k€
Un barème spécifique a été mis en place pour les entreprises au CA inférieur à 2 millions d’€ et les associations professionnelles pour leur faciliter l’accès au projet" site web La Note Globale</t>
  </si>
  <si>
    <t xml:space="preserve">Objectif affiché : "est le premier repère de la performance globale des produits alimentaires : elle aide concrètement et efficacement à consommer mieux et produire mieux." "Aider de façon concrète et efficace" le consommateur à mieux consommer est un objectif qui n'est pas complètement atteint puisque la méthodologie présente des lacunes scientifiques identifiées. Le système de notation des 29 leviers d'actions environnementaux n'étant pas transparent il est difficile de juger si les conséquences environnementales sont prises en compte de façon exhaustive. Enfin certains enjeux centraux pour l'alimentation du bétail n'ont pas été vus (dans les documents fournis) : par ex alimentation entrainant une déforestation...
</t>
  </si>
  <si>
    <t>Niveau retenu sur l'échelle de notation</t>
  </si>
  <si>
    <t>Justification</t>
  </si>
  <si>
    <t>Note globale domaine A</t>
  </si>
  <si>
    <t>Note globale domaine E</t>
  </si>
  <si>
    <t>Note globale domaine D</t>
  </si>
  <si>
    <t>Note globale domaine C</t>
  </si>
  <si>
    <t>Note globale domaine B</t>
  </si>
  <si>
    <t>Evalue si le jeu d’indicateurs ne présente pas de redondance</t>
  </si>
  <si>
    <t>Evalue l’aptitude à caractériser les effets environnementaux en privilégiant les méthodes les plus élaborées</t>
  </si>
  <si>
    <t>Evalue la prise en compte des effets sur les écosystèmes locaux</t>
  </si>
  <si>
    <t>Décrit le périmètre d’étude couvert par la méthode</t>
  </si>
  <si>
    <t>Evalue si les 6 grands enjeux environnementaux (changement d'utilisation des terres, épuisement des ressources, changement climatique, pollutions, privation d'eau douce, espèces invasives) sont couverts par la méthode</t>
  </si>
  <si>
    <t>Evalue dans quelle mesure l’agrégation des résultats est transparente et objective</t>
  </si>
  <si>
    <t>Evalue dans quelle mesure l’utilisateur a accès à une information détaillée pour le mode de calcul, les références utilisées</t>
  </si>
  <si>
    <t>Evalue le degré de consensus scientifique autour d’une méthode (nb publications scientifiques)</t>
  </si>
  <si>
    <t xml:space="preserve">Evalue la facilité de mise en œuvre à partir du niveau de qualification requis de l’utilisateur </t>
  </si>
  <si>
    <t>La méthode prend en compte 5 des 6 enjeux : 
Enjeux bien couverts : pollutions (Phyto, NO3, NH3), privation d'eau douce, Epuisement des ressources abiotiques (phosphore, énergie),  Changement d'utilisation des sols
Enjeu partiellement couvert : changement climatique (conso d'énergie, N2O, mais pas de prise en compte des émissions de l'élevage CH4)
==&gt; Note de 3</t>
  </si>
  <si>
    <t>La méthode est soutenue par l'INRAE (institution académique) et identifiée dans la plateforme MEANS. Financeurs : Union européenne Programme Interreg I, II, III via programme ITADA (1994-2005) avec la participation de la Région Alsace, Land Bade-Würtemberg,l’Agence de l’Eau Rhin-Meuse et ONEMA (aujourd'hui agence française pour la biodiversité AFB)</t>
  </si>
  <si>
    <t>L'ensemble des critères sont prédictifs ou mesurés ET caractérisent finement les effets</t>
  </si>
  <si>
    <t xml:space="preserve">A noter que GLOBIO a fait l'objet d'une revue critique qui valide la qualité scientifique des indicateurs bien que quelques remarques ont été faites : "Certaines données initiales sont pauvres ou manquantes notamment pour pays du Sud ou non OCDE, de plus des remarques sur le calcul du changement des espèces locales endémiques ont été faites"
</t>
  </si>
  <si>
    <t>Pas de prise en compte des effets indirects, notamment pas les effets rebonds : pas de prise en compte des impacts engendrées par les hectares supplémentaires nécessaires. Cependant les données issues de FoodGES se base sur une approche cycle de vie des aliments.</t>
  </si>
  <si>
    <t xml:space="preserve">La méthode prend en compte 5 des 6 enjeux : changement d'utilisation des sols (via la déforestation), Changement Climatique, Pollution (de l'eau), privation d'eau douce et épuisement des ressources biotiques. La couverture de chacun de ces enjeux (excepté le changement climatique et la privation eau douce) n'est pas satisfaisant (prise en compte des polluants aériens en cours, pollution de l'eau prise en compte par rapport au surcouts liés à la pollution, indicateur "pauvreté des sols" peu transparent...)==&gt; Note de 2
</t>
  </si>
  <si>
    <t>Méthode ne répond à aucune exigence listée</t>
  </si>
  <si>
    <t>Code de l'environnement : effets directs indirects. Bilan carbone de l'installation et de la construction sans mise en fonctionnement du projet.</t>
  </si>
  <si>
    <t>Obligatoire pour certains types de projet, norme et recommandée par une agence environnementale</t>
  </si>
  <si>
    <t>Coordination , assemblage des différentes parties : 1 mois + appel à des experts externes (milieux naturels)</t>
  </si>
  <si>
    <t>Les indicateurs (appelés "leviers d'action" dans la méthode) sont sur plusieurs niveaux DPSIR. Par ailleurs, au sein d'un même indicateur les niveaux de l'échelle de notation sont eux-mêmes à différents niveaux de la chaine DPSIR. Exemple : levier d'action "diversité des variétés et des races" (un des seuls dont la notation nous ait été dévoilée) : les niveaux de performance sont de 3 niveaux DPSIR différents : Réponse (sensibilisation des producteurs), driver (sélection des variétés de céréales pour leur adaptation) et du state/driver (nombre d'espèce végétales cultivées).</t>
  </si>
  <si>
    <t>A fait l'objet d'une norme ISO (ISO 14044:2006/Amd 2:2020) et est soutenue par des agences environnementales (ADEME, JRC…). Par ailleurs dans le secteur du Bâtiment " Tout acteur responsable de la mise sur le marché d'un produit ou équipement du bâtiment et dont celui-ci fait l'objet d'une communication « comportant des allégations à caractère environnemental ou utilisant les termes du développement durable ou ses synonymes », doit établir une déclaration environnementale couvrant l'ensemble des aspects environnementaux de ce produit".</t>
  </si>
  <si>
    <t>Outil basé sur modèle  GLOBIO et développé par la Caisse des Dépôts (Institution financière publique Française) soutenu par le Ministère de la Transition Ecologique, OFB, AFD, FRB, OCDE, WWF...</t>
  </si>
  <si>
    <t>Financée et reconnue par l'Agence Française pour la Transition écologique : ADEME, Ministère</t>
  </si>
  <si>
    <t>Les objectifs de contribuer à l'écoconception ainsi qu'à l'information des consommateurs sont atteints grâce aux indicateurs retenus.</t>
  </si>
  <si>
    <t xml:space="preserve">La méthode aborde de façon très partielle 4 enjeux: le changement d'utilisation des sols, le changement climatique (via équivalent fioul/ha SAU), l'épuisement des ressources (uniquement abiotiques), la pollution (pollution de l'air non prise en compte…). L'utilisation d'eau douce est prise en compte de façon un peu plus satisfaisante mais qui reste partielle.
</t>
  </si>
  <si>
    <t>En ligne, toute la documentation nécessaire à l'application de IDEA v3 est disponible.</t>
  </si>
  <si>
    <t>Bien qu'étant une méthode procédurale pouvant mettre en œuvre une multitude d'outils et d'indicateurs, le guide de l'OCDE* établit comme bonne pratique de "ne pas perdre de vue les liens et les arbitrages entre les considérations environnementales,
sociales et économiques "ce qui sous-entend veiller à la non redondance des critères pris en compte. *Source Guide OCDE, Evaluation Environnementale Stratégique, GUIDE DE BONNES PRATIQUES DANS LE DOMAINE DE LA COOPÉRATION POUR LE DÉVELOPPEMENT, 2006.</t>
  </si>
  <si>
    <t>DLT vise à apporter aux consommateurs les preuves crédibles de l’engagement des producteurs, bien que reposant sur une majorité d'indicateurs de moyens le référentiel renseigne sur l'engagement des producteurs sur les différents enjeux.</t>
  </si>
  <si>
    <t>La majorité des indicateurs sont des indicateurs non biophysiques (force motrice ou réponse).C cependant une démarche d'écoconception financée par l'ADEME a concerné des pratiques agricoles abordées par ce référentiel. Les résultats ACV de cette démarche d'écoconception sont à la base de plusieurs échelles de notation des critères, DLT travaille actuellement à l'intégration de l'ensemble des résultats de ce travail d'écoconception de filières au sein de ce référentiel. Pour cette raison nous attribuons la note de 2.</t>
  </si>
  <si>
    <t>Evaluation rapide : collecte des données, et évaluation en quelques heures</t>
  </si>
  <si>
    <t>Pour bénéficier de l’outil Bilan Carbone® et de sa mise à jour v8.3, il faut préalablement adhérer ou être licencié à l’ABC. ABC a développé en parallèle des tableurs, un logiciel basé sur la méthodologie Bilan Carbone® v8 nommé " Bilan Carbone® +". Par ailleurs si le bilan carbone est externalisé (prestation de conseil) le temps des experts sera à rémunérer (en moyenne entre 8 et 20 « jours.homme » ). Cependant la méthode et les facteurs d'émission (Base Carbone) sont disponibles en accès libres : l'outil permet un gain de temps.</t>
  </si>
  <si>
    <t>Le périmètre d'un bilan carbone de projet est moins large que pour un bilan carbone d'organisation donc moins chronophage. Par ailleurs gain de temps notamment grâce à des ratios proposés : "Pour faciliter et accélérer la collecte de données dans la phase initiale du projet, certains ratios physiques sont proposés "Guide bilan carbone AFD 2011 . Selon le rapport de 2012 "REVUE DES CALCULATEURS GES POUR L’AGRICULTURE ET LA FORET" le Bilan Carbone AFD nécessite plus de temps (++) mais moins de compétence (+) que l'application du bilan carbone Ex-ACT (Temps : +/compétence ++)</t>
  </si>
  <si>
    <t>Selon le rapport de 2012 "REVUE DES CALCULATEURS GES POUR L’AGRICULTURE ET LA FORET" le Bilan Carbone AFD nécessite plus de temps (++) mais moins de compétence (+) que l'application du bilan carbone Ex-ACT (Temps : +/compétence ++)</t>
  </si>
  <si>
    <t>Le collège des membres de droit (qui constitue en partie le conseil d'administration de Goodplanet) comprend le ministre de l’intérieur, le ministre chargé de l’écologie, et le ministre de l’éducation nationale, ou leurs représentants. Cependant la participation des ministères au conseil d'administration n'est pas une reconnaissance de la méthode du calculateur Goodplanet.</t>
  </si>
  <si>
    <t xml:space="preserve">Outil en ligne très ergonomique et données nécessaires accessibles ce qui permet une évaluation rapide. </t>
  </si>
  <si>
    <t>Outil en ligne très ergonomique et données nécessaires accessibles ce qui permet une évaluation rapide. "It takes just 10 -15 minutes to get a rough estimate of your carbon footprint by entering information off the top of your head. To refine this estimate using information from farm records can take longer, about 30-60 minutes, but this will become easier and more efficient with each new assessment. " FAQ site CFA consulté le 06/05/21</t>
  </si>
  <si>
    <t>Aujourd'hui, une empreinte eau telle que définie par la norme ISO 14046 se doit d'être multicritère et de couvrir la totalité des impacts environnementaux relatifs à l’eau : l’aspect quantitatif (privation d’eau) et l’aspect qualitatif (pollution de l’eau ayant des impacts sur la santé humaine, les écosystèmes et les ressources). Les trois concepts du WFN sont progressivement remplacés au profit d’approches orientées impacts développées dans l’ACV : « eau bleue» devient un indicateur de privation d’eau ; « eau verte » est abandonnée car non consensuelle ; « eau grise » est remplacée par les indicateurs de pollution d’ACV (écotoxicité, eutrophisation, etc.). Source : Maeseele C., Pradinaud C., Payen S., Roux P. (2021) L’empreinte eau -Memento graphique. https://doi.org/10.15454/rx5e-q558</t>
  </si>
  <si>
    <t>Méthode qui aborde les environnementaux "privation d'eau" et "pollutions". Cependant l'enjeu "pollutions" n'est abordé qu'au niveau de la pollution de l'eau et de façon très approximative.==&gt; Note de 0</t>
  </si>
  <si>
    <t>Le guide méthodologique "The Water Footprint Assessment Manual, Setting the Global Standard, 2011" détaille la méthodologie</t>
  </si>
  <si>
    <t>Guide méthodologique et bases de données sur les empreintes eau des produits (format excel) en accès libre. Pas d'outil clé en main pour l'évaluation fourni</t>
  </si>
  <si>
    <t>Le guide méthodologique détaille la méthodologie sur laquelle est fondé le calculateur</t>
  </si>
  <si>
    <t>Pas de guide méthodologique ou d'informations détaillées sur les sources de données du calculateur</t>
  </si>
  <si>
    <t>Projet financé avec le soutien de la Commission Européenne et agence régionale de l'énergie et de l'environnement portugaise</t>
  </si>
  <si>
    <t>Les indicateurs issus de différentes méthodes de caractérisation ne semblent pas présenter de redondance.</t>
  </si>
  <si>
    <t>Méthode qui aborde les enjeux environnementaux "privation d'eau" et "pollutions". Cependant l'enjeu "pollutions" n'est abordé qu'au niveau de la pollution de l'eau (moyennement satisfaisante) ==&gt; Note de 1</t>
  </si>
  <si>
    <t>Aucune information trouvé sur la méthodologie à part une présentation PowerPoint très succincte.</t>
  </si>
  <si>
    <t>Il peut y avoir une redondance entre un indicateur consommation d'énergie fossile évitée et les émissions de GES : Indicateurs "kWh saved" et "Metric tons of GHG/CO2 equivalent" du BIA</t>
  </si>
  <si>
    <t>Quatre enjeux mais très partiellement pris en compte : KWh saved pour exploitation des ressources abiotiques, L water saved pour privation d'eau douce, Metric tons GHG pour changement climatique, "Metric tons of waste saved from landfill or incineration" pour pollutions</t>
  </si>
  <si>
    <t>Selon la taille et la complexité de l'organisation de l'entreprise, l'évaluation par l'outil BIA peut prendre de 1 à 3 heures</t>
  </si>
  <si>
    <t xml:space="preserve">La grande majorité des indicateurs du pilier "sustainable agriculture" sont biophysiques </t>
  </si>
  <si>
    <t>L'outil se concentre sur un pays mais également sur ses liens (notamment les imports et l'eau bleue consommée par ce produits importés)</t>
  </si>
  <si>
    <t>4 enjeux couverts avec une bonne qualité de couverture : Surexploitation des ressources biotiques, changement climatique, changement d'utilisation des sols et privation d'eau douce 
1 enjeu couvert de façon partielle : pollutions</t>
  </si>
  <si>
    <t>l'indicateur "déchets produits " et déchets dangereux" ou "déchets radioactifs" semblent redondants en partie au moins. De même l'indicateur Consommation d'énergie primaire et changement climatique sont redondants en partie.</t>
  </si>
  <si>
    <t>Epuisement des ressources abiotiques (partiel car uniquement énergie), changement climatique (bonne couv), pollutions (partielles :manque pollution de l'eau),  et privation d'eau douce (bonne couverture)
2 enjeux bien couverts et 2 de façon partielle==&gt; Note de 2</t>
  </si>
  <si>
    <t>méthode xx</t>
  </si>
  <si>
    <t>Précise les domaines d’application d'une méthode d’évaluation jugée spécifique (Agriculture, alimentation, eau, air, etc.)</t>
  </si>
  <si>
    <t>Précise l'objet d'étude de la méthode (Exploitation agricole, entreprise, région, projet, etc.)</t>
  </si>
  <si>
    <t>Précise les utilisateurs potentiels de la méthode et de ses résultats (Décideurs, grand public, consultants, entreprises, ingénieurs, etc.)</t>
  </si>
  <si>
    <t>Précise les moyens utiles et nécessaires pour appliquer la méthode et diffuser les résultats (Logiciel, guide, questionnaire, outil web, livre, norme, etc.)</t>
  </si>
  <si>
    <t xml:space="preserve">Indique les usages de la méthode : Diagnostic (diag environnemental; Benchmark), Eco-conception, Communication (Communication environnementale; reporting environnemental), Demande réglementaire, autres (à préciser)
</t>
  </si>
  <si>
    <r>
      <t xml:space="preserve"> Guide méthodologique, Base Carbone</t>
    </r>
    <r>
      <rPr>
        <sz val="11"/>
        <rFont val="Calibri"/>
        <family val="2"/>
      </rPr>
      <t>®</t>
    </r>
    <r>
      <rPr>
        <sz val="11"/>
        <rFont val="Calibri"/>
        <family val="2"/>
        <scheme val="minor"/>
      </rPr>
      <t xml:space="preserve">, tableurs  et manuels d’utilisation associés.
</t>
    </r>
  </si>
  <si>
    <t xml:space="preserve">Nature des indicateurs </t>
  </si>
  <si>
    <t>Précise la nature des indicateurs utilisés : simples/ mesurés/prédictifs réels/prédictifs potentiels</t>
  </si>
  <si>
    <r>
      <rPr>
        <b/>
        <sz val="11"/>
        <color theme="1"/>
        <rFont val="Calibri"/>
        <family val="2"/>
        <scheme val="minor"/>
      </rPr>
      <t>Micro</t>
    </r>
    <r>
      <rPr>
        <sz val="11"/>
        <color theme="1"/>
        <rFont val="Calibri"/>
        <family val="2"/>
        <scheme val="minor"/>
      </rPr>
      <t xml:space="preserve"> : approche Produit</t>
    </r>
  </si>
  <si>
    <r>
      <rPr>
        <b/>
        <sz val="11"/>
        <color theme="1"/>
        <rFont val="Calibri"/>
        <family val="2"/>
        <scheme val="minor"/>
      </rPr>
      <t>Micro</t>
    </r>
    <r>
      <rPr>
        <sz val="11"/>
        <color theme="1"/>
        <rFont val="Calibri"/>
        <family val="2"/>
        <scheme val="minor"/>
      </rPr>
      <t xml:space="preserve"> : approche Site</t>
    </r>
  </si>
  <si>
    <r>
      <rPr>
        <b/>
        <sz val="11"/>
        <color theme="1"/>
        <rFont val="Calibri"/>
        <family val="2"/>
        <scheme val="minor"/>
      </rPr>
      <t>Méso</t>
    </r>
    <r>
      <rPr>
        <sz val="11"/>
        <color theme="1"/>
        <rFont val="Calibri"/>
        <family val="2"/>
        <scheme val="minor"/>
      </rPr>
      <t xml:space="preserve"> : approche Lifestyle</t>
    </r>
  </si>
  <si>
    <r>
      <rPr>
        <b/>
        <sz val="11"/>
        <color theme="1"/>
        <rFont val="Calibri"/>
        <family val="2"/>
        <scheme val="minor"/>
      </rPr>
      <t>Méso</t>
    </r>
    <r>
      <rPr>
        <sz val="11"/>
        <color theme="1"/>
        <rFont val="Calibri"/>
        <family val="2"/>
        <scheme val="minor"/>
      </rPr>
      <t xml:space="preserve"> : approche Projet</t>
    </r>
  </si>
  <si>
    <r>
      <rPr>
        <b/>
        <sz val="11"/>
        <color theme="1"/>
        <rFont val="Calibri"/>
        <family val="2"/>
        <scheme val="minor"/>
      </rPr>
      <t xml:space="preserve">Macro </t>
    </r>
    <r>
      <rPr>
        <sz val="11"/>
        <color theme="1"/>
        <rFont val="Calibri"/>
        <family val="2"/>
        <scheme val="minor"/>
      </rPr>
      <t xml:space="preserve"> : approche Région/Pays</t>
    </r>
  </si>
  <si>
    <t xml:space="preserve">Diagnostic (diag environnemental; Benchmark),Communication ( reporting environnemental), 
Autres : Évaluation des risques et opportunités liés à la biodiversité; Comptabilité de la biodiversité pour le reporting interne ou externe; Suivi de la progression par rapport aux cibles
</t>
  </si>
  <si>
    <t>Orientée biodiversité</t>
  </si>
  <si>
    <t>Domaine A. Qualité du jeu des indicateurs</t>
  </si>
  <si>
    <t>Domaine B. Complétude</t>
  </si>
  <si>
    <t>Domaine C. Transparence et objectivité</t>
  </si>
  <si>
    <t>Domaine D. Consensualité</t>
  </si>
  <si>
    <t>Domaine E. Faisabilité et accessibilité</t>
  </si>
  <si>
    <t>Note attribuée</t>
  </si>
  <si>
    <t>Niveaux de l'échelle de notation</t>
  </si>
  <si>
    <t>Abbréviation pour Onglet "Evaluation"</t>
  </si>
  <si>
    <t>Echelles de notation par élément d'appréciation</t>
  </si>
  <si>
    <t>Pondération des éléments d'appréciation</t>
  </si>
  <si>
    <t xml:space="preserve">Sont considérés comme indicateurs la quinzaine d'indicateur ACV pris en compte dans le score unique et les 5 indicateurs bonus/malus. Les 3 indicateurs Systèmes de production, approvisionnement local et politique environnementale sont 3 indicateurs-site dépendants. Une partie des 15 indicateurs ACV sont site-dépendant (comme la consommation d'eau AWARE, l'occupation des sols LANCA)et proposent une caractérisation des effets sur les écosystèmes locaux. Ces 5 indicateurs représentent moins de la moitié des indicateurs.
</t>
  </si>
  <si>
    <t xml:space="preserve">Plus des 2/3 des indicateurs sont des indicateurs simples ou mesurés. Certains indicateurs sont évalués de façon binaire (Oui/Non) ce qui entraine un manque de finesse et de pertinence des critères. Par exemple: "Utilisation (Oui/Non) de Pesticide, fongicides, herbicides?". Les indicateurs sont pour la plupart (&gt;2/3) des indicateurs de pratiques qui ne mettent pas en œuvre des relations scientifiques de cause à effet entre une pratique anthropique et les effets sur l'environnement </t>
  </si>
  <si>
    <t xml:space="preserve">Tous les indicateurs sont des indicateurs de pratiques et sont assez peu pertinents pour évaluer les effets sur l'environnement : car ils ne mettent pas en œuvre des relations scientifiques de cause à effet entre une pratique anthropique et les effets sur l'environnement </t>
  </si>
  <si>
    <t>Les indicateurs sont dans la grande majorité des indicateurs simples, voire mesuré (indicateur 5.1 avec un bilan GES). Ce sont pour la plupart des indicateurs de pratiques qui ne mettent pas en œuvre des relations scientifiques de cause à effet entre une pratique anthropique et les effets sur l'environnement.</t>
  </si>
  <si>
    <t>Les critères sont explicites mais les valeurs de bonus/malus ne le sont pas. De même le passage en échelle logarithmique (Score ABCDE) n'est pas justifié,</t>
  </si>
  <si>
    <t xml:space="preserve">La méthodologie explique que la pondération des indicateurs dépend de la pertinence de l'enjeu selon le secteur, la taille et la localisation de l'entreprise mais sans aucune justification physique. La pondération de chaque question est explicite pendant le questionnaire (apparait à chaque question). Cependant pas de références citées ni d'explicitation sur la façon dont ces poids ont été attribués. </t>
  </si>
  <si>
    <t>Les 6 enjeux sont équi-pondérés pour fournir la note globale : La note Globale justifie cela par le fait qu'"ils sont tous aussi importants les uns que les autres "</t>
  </si>
  <si>
    <t xml:space="preserve"> Ouvrage, guide. open-source software. Code du modèle en open source et interface en ligne à venir</t>
  </si>
  <si>
    <t>7 indicateurs sur les 9 sont prédictifs (indicateurs ACV). Les deux autres indicateurs sont semi-quantitatifs et simples: "species management" et "invasive species"</t>
  </si>
  <si>
    <t>Les indicateurs sont des indicateurs biophysiques en lien directs avec des problématiques environnementales, il y a 2 indicateurs de type Force motrice (non biophysique)</t>
  </si>
  <si>
    <t>L'unité en pdf (part des espèces potentiellement disparues) n'est pas aisément compréhensible par le grand public</t>
  </si>
  <si>
    <t>Methode 11 Déclinaison 01</t>
  </si>
  <si>
    <t>M11 D1</t>
  </si>
  <si>
    <t xml:space="preserve">Basé sur le modèle GLOBIO : La méthode prend en compte 4 des 6 enjeux : épuisement des ressources biotiques, changement d'utilisation des sols, Changement climatique, Pollutions avec une bonne qualité de couverture de chaque enjeu==&gt; Note de 3
"Le modèle GLOBIO [en arrière plan] ne prend actuellement pas en compte la biodiversité marine et le modèle terrestre GLOBIO ne distingue pas explicitement les effets des espèces envahissantes. Ainsi, le GBS ne les couvre pas pour le moment. En outre, le GBS n’évalue actuellement pas l’impact de la surexploitation des ressources naturelles."(Rapport 2019)
</t>
  </si>
  <si>
    <t xml:space="preserve"> L'indicateur IFT ne peut pas être considéré comme biophysique au sens du critère A5 car il est éloigné des effets réels ou potentiels (indicateur type DRIVER).</t>
  </si>
  <si>
    <t xml:space="preserve">L'agrégation fondée sur des préférences ou des calculs visant à communiquer sur une échelle logartithmique (A à E) peut altérer l'aptitude des résultats ACV initiaux à caractériser les effets sur l'environnement (normalisation,pondération). A la base, les critères ACV de l'Eco-score sont prédictifs ou mesurés ET permettent de caractériser finement les effets environnementaux. Cependant ils sont très altérés par les bonus-malus et l’agrégation logarithmique qui est plus fondée sur des objectifs de différentiation entre classes A,B,C,D,E que par un objectif de caractérisation des effets. 
</t>
  </si>
  <si>
    <t xml:space="preserve">Les indicateurs ne sont pas exclusivement force motrice ou réponse mais l'agrégation visant à communiquer sur une échelle logartithmique (A à E) altére la pertinence environnementale des résultats ACV initiaux (normalisation,pondération). 
Les indicateurs d’ACV sont biophysiques, mais le bonus/Malus et l’échelle logarithmique altèrent largement le résultat final avec des objectifs de différentiation A,B,C,D,E. Les poids respectifs de chacune des composantes du calcul fait que l’on peut considérer que moins de la moitié́ des indicateurs sont biophysiques.
</t>
  </si>
  <si>
    <t>La méthode prend en compte 4 des 6 enjeux : Epuisement des ressources biotiques, Changement d'utilisation des sols, Changement climatique, Pollutions avec une bonne qualité de couverture de chaque enjeu==&gt; Note de 3</t>
  </si>
  <si>
    <t xml:space="preserve"> Il est possible de simplifier la lecture des résultats en transformant les résultats multicritères en score unique (une seul note). Cet indicateur est créé en normalisant et pondérant les impacts environnementaux en une seule note</t>
  </si>
  <si>
    <t>Analyse limitée aux pressions liées à quatre enjeux : épuisement des ressources biotiques, l'utilisation des terres, à la pollution (de l'eau : "les émissions d'azote et de phosphore dans l'eau") et au changement climatique=&gt; ==&gt; La méthode se propose d'évaluer l'empreinte sur la biodiversité hors elle la sous-évalue. L'introduction d'espèces exotiques est une autre pression qui cause une perte de biodiversité terrestre. Cependant il est à souligner que le facteur "espèces exotiques envahissantes" est le facteur direct de changement de la nature ayant l'incidence la moins forte à l’échelle mondiale sur la biodiversité (Rapport IPBES 2019). L'épuisement des ressources n'est pas abordé.
Prise en compte des enjeux couverts de qualité satisfaisante (il n'y a que la pollution de l'eau qui est abordée par les émissions d'azote et de phosphore) ==&gt; Note de 2</t>
  </si>
  <si>
    <t xml:space="preserve">Analyse limitée aux pressions liées à 3 enjeux (épuisement des ressources biotiques, l'utilisation des terres et au changement climatique) ==&gt; La méthode se propose d'évaluer l'empreinte sur la biodiversité hors elle la sous-évalue : La pollution et l'introduction d'espèces exotiques sont deux autres pressions qui causent une perte de biodiversité terrestre. Cependant il est à souligner que ces deux derniers facteurs directs de changement de la nature ont le moins d'incidence à l’échelle mondiale sur la biodiversité (Rapport IPBES 2019). L'épuisement des ressources abiotiques n'est pas abordé.
Prise en compte des enjeux couverts de bonne qualité ==&gt; Note de 1
</t>
  </si>
  <si>
    <t>Les rapports sont disponibles sur le site, cependant pas de rapport ni en Français ni en anglais sur la méthodologie</t>
  </si>
  <si>
    <t>Aucune information trouvée à ce sujet, en prenant en compte la collecte de données qui est le plus chronophage, on compte quelques jours à 2 semaines.</t>
  </si>
  <si>
    <t>Etant donné que la méthodologie n'étant pas accessible en anglais et la difficulté pour manipuler les données on considère que l'utilisateur doit être expert. En effet l'utilisateur doit avoir collecté l'ensemble des informations pertinentes : types de land use, émissions de CO2 aux différentes étapes de production...</t>
  </si>
  <si>
    <t>Indice de durabilité alimentaire (FSI)</t>
  </si>
  <si>
    <t>Epuisement des ressources biotiques Changement d'utilisation des sols : bonne couverture</t>
  </si>
  <si>
    <t>En tant que tel la méthode adresse l'enjeu "utilisation des terres" de façon assez fine et l'épuisement des ressources biotiques, cependant elle a été construite pour venir compléter les indicateurs de la méthode ACV</t>
  </si>
  <si>
    <t>Redondance minimisée. Par exemple les émissions des gaz à effet de serre CH4, PFC, HFC sont comptabilisé en dehors réduction des consommations d'énergie et  réduction de l'azote au champs. Double comptage potentiel pour le critère "Gaspillage alimentaire" qui recouvre l'ensemble des autres impacts environnementaux regardés</t>
  </si>
  <si>
    <t>Pour la plupart des indicateurs, seul le 4ème niveau de la notation (et rarement le 3ème) proposent un indicateur mesuré mais ne caractérisent que rarement finement les effets environnementaux. Tous les autres indicateurs sont des indicateurs simples, il n'y a pas d'indicateurs prédictifs. De plus les niveaux de performance des leviers d'actions ne sont étayés par aucune référence scientifique (30% de l'IFT en moins par rapport à la moyenne régionale, non justifiée). Par exemple, le levier d'action "diversité des variétés et des races" (un des seuls dont la notation nous ait été dévoilée) est gradué de 1 à 9 variétés, sans aucune justification scientifique. Lla plupart des indicateurs sont des indicateurs de pratiques qui ne mettent pas en œuvre des relations scientifiques de cause à effet entre une pratique anthropique et les effets sur l'environnement.</t>
  </si>
  <si>
    <t xml:space="preserve">Dans la plupart des leviers d'actions, les 3 premiers niveau d'indicateurs de la notation (sur 5) ne sont pas biophysiques: essentiellement de type "force motrice" ou" réponse". Donc moins de la moitier des indicateurs sont biophysiques. </t>
  </si>
  <si>
    <t>Bien que revendiquée sur le site de la méthode, l'approche cycle de vie prend principalement en compte que les activités de premier plan, et que très partiellement les activités d'arrière plan (par exemple: la logisitque de transport et contre-exemple: aucune prise en compte de l'arrière plan des intrants agricoles)</t>
  </si>
  <si>
    <t>Cinq enjeux (changement climatique, épuisement des ressources, pollution (de l'eau), privation d'eau douce, changement d'utilisation du sol ) sont considérés mais ils ne le sont que partiellement ou très partiellement. (exemple le changement d'utilisation des sols, est très partiellement couvert par l'indicateur: présence d'écosystèmes (haies, arbres, forêt, prairies) et biodiversité sauvage)</t>
  </si>
  <si>
    <t xml:space="preserve">La méthode est relativement objective et reproductible (tous les indicateurs de type "force motrice" ou "réponse" très largement utilisés dans la méthode sont souvent sujet à interprétation. </t>
  </si>
  <si>
    <t>Bien que des indicateurs D, P, S et R soient utilisés pour décrire les différents catégorie d'impact, l'indicateur final est un indicateur d'impact sur la biodiversité en MSA.km2, où MSA est l’abondance moyenne des espèces exprimée en % caractérisant l’intégrité des écosystèmes (100% étant un écosystème intact non perturbé)</t>
  </si>
  <si>
    <t>Accès gratuit aux outils et bases de données utilisées dans la méthode</t>
  </si>
  <si>
    <t xml:space="preserve">L'indicateur biophysique résulte d'un calcul : production (en T/an) (force motrice (D) ) divisé par la productivité moyenne par hectare et par an, multiplié par un facteur d'équivalence </t>
  </si>
  <si>
    <t>Les indicateurs sont basés sur des ratios de production/ha : ce sont des pressions</t>
  </si>
  <si>
    <t>Methode 24</t>
  </si>
  <si>
    <t>M24</t>
  </si>
  <si>
    <t>Water Footprint (ISO)</t>
  </si>
  <si>
    <t>Produit, service, organisation</t>
  </si>
  <si>
    <t>Ingénieurs, chercheurs, décideurs, grand public</t>
  </si>
  <si>
    <t>Ouvrage guide</t>
  </si>
  <si>
    <t>quantitatives</t>
  </si>
  <si>
    <t>prédictifs potentiels</t>
  </si>
  <si>
    <t>WaterFootprint (ISO)</t>
  </si>
  <si>
    <t>Privation d'eau et partiellement pollution (car que pollution de l'eau)</t>
  </si>
  <si>
    <t>Les indicateurs potentiellement utilisables pour une empreinte eau ISO sont de type Etat ou Impact</t>
  </si>
  <si>
    <t xml:space="preserve">Waterlily™ utilise notamment l'indicateur de Pfister et al. 2009 pour la privation d'eau. C'est une méthode très largement utilisée ces dernières années et encore d’actualité. Elle a aussi l’avantage d’être utilisable en midpoint et endpoint.
L'outil répond aux exigences d'une empreinte eau telle que définie par la norme ISO 14046. Cette dernière préconise d'être multicritère et de couvrir la totalité des impacts environnementaux relatifs à l’eau : l’aspect quantitatif (privation d’eau) et l’aspect qualitatif (pollution de l’eau ayant des impacts sur la santé humaine, les écosystèmes et les ressources). </t>
  </si>
  <si>
    <t xml:space="preserve">Tous les indicateurs potentiellement utilisables sont prédictifs potentiels. Bien qu'il n'y ait pas de méthode spéficique recommandée, la norme exige des critères de qualité. </t>
  </si>
  <si>
    <t>méthode qui évalue très bien l'enjeu "privation d'eau" et partiellement l'enjeu "pollutions" (car uniquement pollution de l'eau) ==&gt; Note de 1</t>
  </si>
  <si>
    <t>Présentation des résultats multicritères midpoints ou bien une aggrégation endpoint (biophysique) est possible</t>
  </si>
  <si>
    <t xml:space="preserve">La norme ne recommande pas de méthode particulière pour calculer les différents indéicateurs, donc chaque utilisateur est libre de choisir les méthodes qu'il souhaite. Cependant il doit tout de même s'agir de méthode ACV, le choix est donc limité. </t>
  </si>
  <si>
    <t>Recherche Scopus aout 2021 : TITLE-ABS-KEY (water footprint)  AND ALL FIELDS ISO14046 )  &gt; 50 publications</t>
  </si>
  <si>
    <t>Recommandé par l'UNEP</t>
  </si>
  <si>
    <t>PBF a retenu la méthode ACV de caractérisation "LC Impact" et utilisent des facteurs d'ajustement des pratiques (PAC) pour adapter les facteurs de caractérisation des idnicateurs Land transformation et Land use au contexte local (spécificité géographique en se basant sur PREDICT et sur des données de "richesse locale " (local richness)). Les indicateurs complémentaires, semi-quantitatifs (ajoutés au module 3) sont également site dépendant (la finesse de la spatialisation dépend des données écologiques et de la littérature disponibles). Cependant ces 4 indicateurs représentent moins de la moitié des 9 indicateurs de la méthode.</t>
  </si>
  <si>
    <t>En vue d'une empreinte eau EXHAUSTIVE, tous les indicateurs ACV relatifs à la pollution de l'eau (acidification, eutrophisation, eco-toxicité, tox humaine) sont "site générique", seul l'indicateur de privation d'eau est "site dépendant" (à condition que l'on choisisse un indicateur récent type AWARE)</t>
  </si>
  <si>
    <t xml:space="preserve">Pour que l'empreinte eau soit ISO compatible, il faut qu'elle soit à minima cycle de vie. Ce sont donc à la base des logiciels d'ACV qu'il faut utiliser.   </t>
  </si>
  <si>
    <t>Méthode 24 Déclinaison 1</t>
  </si>
  <si>
    <t>M24 D01</t>
  </si>
  <si>
    <t>Il faut acheter la norme ISO pour avoir accès aux détails méthodologique. Cependant il existe des documents en libre accès qui explicitent la norme (Memento chaire ELSA-PACT, …)</t>
  </si>
  <si>
    <t xml:space="preserve">A priori la méthode fournirait les indicateurs à utiliser, ainsi la méthode devient "analytique" et non plus "procédurale" comme l'est la norme ISO 14046 </t>
  </si>
  <si>
    <t>Ne fournit que les facteurs de caractérisation et méthode de calculs mais n'impose pas explicitement la perspective cycle de vie. Il s'agit d'un bilan GES qui peut être utilisé dans le cadre d'une approche orientée site (pas nécessairement cycle de vie)</t>
  </si>
  <si>
    <t>Possibilité d'agréger ou non les voies d'impacts. Si l'on souhaite aggréger les résultat de chaque indicateurs (au final tous exprimés en pdf) cela se fait sur une base biophysique "mécaniste".</t>
  </si>
  <si>
    <t>Ouvrage/guide, Logiciel</t>
  </si>
  <si>
    <t>Produit, chaîne de valeur d’une entreprise ou d’un secteur</t>
  </si>
  <si>
    <t>Rapport, site web</t>
  </si>
  <si>
    <t xml:space="preserve">une certaine cohérence entre indicateurs et objectifs de la méthode cependant la méthode ne prend pas en compte tous les enjeux de la biodiversité : "Invasive species" &amp; "overexploitation" ne sont pas pris en compte : 
l'objectif d'évaluer l'empreinte écologique d'un produit, d'une entreprise ou d'un secteur économique et de pouvoir comparer l'efficacité de différentes mesures d'atténuation (mises en œuvre ou potentielles)" est donc partiellement atteint. 
Analyse limitée aux pressions liées à l'utilisation des terres, à la pollution et au changement climatique==&gt; Sous-estimation des empreintes sur la biodiversité. L'introduction d'espèces exotiques est une autre pression qui cause une perte de biodiversité terrestre. Cependant il est à souligner que le facteur "espèces exotiques envahissantes" est le facteur direct de changement de la nature ayant l'incidence la moins forte à l’échelle mondiale sur la biodiversité (Rapport IPBES 2019)
</t>
  </si>
  <si>
    <t xml:space="preserve">GLOBIO repose sur des indicateurs biophysiques (en MSA) rendant compte des atteintes portées aux écosystèmes pour leur valeur intrinsèque </t>
  </si>
  <si>
    <t>Selon les données disponibles, cette méthodes peut-être autant site spécifique que site dépendnant</t>
  </si>
  <si>
    <t>Bien qu'étant des indicateurs d'impacts, L'unité (« biodiversity value ») adimensionnelle n'est pas une mesure physique mais une approche quantitative " philosophique avec une forte composante normative" et reposant sur jugement d'expert. Nous proposons donc une note intermédiaire</t>
  </si>
  <si>
    <t>Methode 25</t>
  </si>
  <si>
    <t>M25</t>
  </si>
  <si>
    <t>Planet-score</t>
  </si>
  <si>
    <t>PlanetScore</t>
  </si>
  <si>
    <t>Environnemental+bien être animal</t>
  </si>
  <si>
    <t>Consultants, ingénieurs, responsable produit, grand public</t>
  </si>
  <si>
    <t>Guide methodologique</t>
  </si>
  <si>
    <t>simples et prédictifs potentiels</t>
  </si>
  <si>
    <t>L'ensemble des indicateurs utilisés couvrent les 5 niveaux DPSIR. Les indicateurs issus de la méthode ACV sont de type State et Impact (cf. publication Bjorn et Hauschild 2015). Pour ce qui est des indicateurs complémentaires ( bonus malus) ils couvrent 2 niveaux DPSIR : exemples: la présence du label AB garantit l'absence de pesticide de synthèse = response, "irrigation étiage"= Driver</t>
  </si>
  <si>
    <t>Les indicateurs complémentaires peuvent être redondants avec les indicateurs ACV (pesticides, origine, emballage, irrigation étiage, pratiques agricoles, transport, saisonnalité, déforestation)</t>
  </si>
  <si>
    <t>Les indicateurs répondent à l'objectif d'affichage environnemental des produits alimentaires  ainsi qu'à l'objectif d'améliorer la méthodologie ACV sur des points peu, pas ou mal couverts.</t>
  </si>
  <si>
    <t xml:space="preserve"> A la base, les critères ACV du Planetscore sont prédictifs ou mesurés ET permettent de caractériser finement les effets environnementaux. Cependant ils sont altérés par les bonus-malus et l’agrégation logarithmique qui est plus fondée sur des objectifs de différentiation entre classes A,B,C,D,E que par un objectif de caractérisation des effets. A noter que les critères retenus pour les bonus/malus ne sont pas exclusivement fondés sur la valorisation de labels ou de pratiques mais en partie sur un objectif d'améliorer les points faibles de l'ACV.</t>
  </si>
  <si>
    <t>Aucun indicateur ACV retenu (indicateur AWARE supprimé) ou indicateur complémentaire ne prend vraiment en compte les effets spécifiques sur les écosystèmes locaux.</t>
  </si>
  <si>
    <t xml:space="preserve">Le score initial se base sur une quinzaine d'indicateurs ACV qui couvrent tous les enjeux excepté celui des espèces exotiques envahissantes.
Malgré l'abandon de l'indicateur AWARE justifié dans le guide méthodologique en raison de la qualité actuelle des inventaires eau dans Agribalyse et l'introduction d'un indicateur complémentaire qualitatif (irrigation), la prise en compte des enjeux couverts de bonne qualité ==&gt; Note de 4
</t>
  </si>
  <si>
    <t xml:space="preserve">A ce stade un guide méthodologique bien construit est fourni en accès libre, mais il ne permet pas de comprendre tous les détails calculatoires (pondération, aggrégation, attribution des points concernant les indicateurs complémentaires). </t>
  </si>
  <si>
    <t>Les critères sont explicites mais les valeurs de bonus/malus ne le sont pas. De même le passage en échelle logarithmique (Score ABCDE) n'est pas justifié. Ainsi que la pondération modifiée par PlanetScore pour le passage des indicateurs midpoint EF 3.0 en score unique EF (mPt).</t>
  </si>
  <si>
    <t xml:space="preserve">Recherche Scopus en octobre 2021 ( TITLE-ABS-KEY ( planet W/0 score ) ) = 0 DOCUMENT </t>
  </si>
  <si>
    <t>PlanetScore est une initiative privée portée par l'ITAB, Sayari et le réseau Very Good Future</t>
  </si>
  <si>
    <t>Pas d'outil disponible à ce jour (Octobre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</si>
</sst>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1" x14ac:knownFonts="1">
    <font>
      <sz val="11"/>
      <color theme="1"/>
      <name val="Calibri"/>
      <family val="2"/>
      <scheme val="minor"/>
    </font>
    <font>
      <i/>
      <sz val="11"/>
      <color theme="1"/>
      <name val="Calibri"/>
      <family val="2"/>
      <scheme val="minor"/>
    </font>
    <font>
      <i/>
      <sz val="11"/>
      <color rgb="FFFF0000"/>
      <name val="Calibri"/>
      <family val="2"/>
      <scheme val="minor"/>
    </font>
    <font>
      <sz val="12"/>
      <color rgb="FF000000"/>
      <name val="Calibri"/>
      <family val="2"/>
    </font>
    <font>
      <sz val="9"/>
      <color theme="1"/>
      <name val="Calibri"/>
      <family val="2"/>
      <scheme val="minor"/>
    </font>
    <font>
      <sz val="9"/>
      <color rgb="FF000000"/>
      <name val="Calibri"/>
      <family val="2"/>
    </font>
    <font>
      <sz val="9"/>
      <name val="Calibri"/>
      <family val="2"/>
    </font>
    <font>
      <sz val="10"/>
      <color theme="1"/>
      <name val="Calibri"/>
      <family val="2"/>
      <scheme val="minor"/>
    </font>
    <font>
      <sz val="8"/>
      <color theme="1"/>
      <name val="Calibri"/>
      <family val="2"/>
      <scheme val="minor"/>
    </font>
    <font>
      <sz val="9"/>
      <color indexed="81"/>
      <name val="Tahoma"/>
      <family val="2"/>
    </font>
    <font>
      <b/>
      <sz val="9"/>
      <color indexed="81"/>
      <name val="Tahoma"/>
      <family val="2"/>
    </font>
    <font>
      <sz val="8"/>
      <name val="Calibri"/>
      <family val="2"/>
    </font>
    <font>
      <sz val="8"/>
      <color rgb="FF000000"/>
      <name val="Calibri"/>
      <family val="2"/>
    </font>
    <font>
      <sz val="11"/>
      <name val="Calibri"/>
      <family val="2"/>
    </font>
    <font>
      <sz val="11"/>
      <color rgb="FF000000"/>
      <name val="Calibri"/>
      <family val="2"/>
    </font>
    <font>
      <sz val="10"/>
      <name val="Calibri"/>
      <family val="2"/>
      <scheme val="minor"/>
    </font>
    <font>
      <sz val="11"/>
      <color rgb="FFFF0000"/>
      <name val="Calibri"/>
      <family val="2"/>
      <scheme val="minor"/>
    </font>
    <font>
      <sz val="11"/>
      <name val="Calibri"/>
      <family val="2"/>
      <scheme val="minor"/>
    </font>
    <font>
      <sz val="9"/>
      <color rgb="FFFF0000"/>
      <name val="Calibri"/>
      <family val="2"/>
    </font>
    <font>
      <sz val="11"/>
      <color theme="0"/>
      <name val="Calibri"/>
      <family val="2"/>
      <scheme val="minor"/>
    </font>
    <font>
      <i/>
      <sz val="10"/>
      <color theme="1"/>
      <name val="Calibri"/>
      <family val="2"/>
      <scheme val="minor"/>
    </font>
    <font>
      <sz val="11"/>
      <color theme="1"/>
      <name val="Calibri"/>
      <family val="2"/>
    </font>
    <font>
      <sz val="10"/>
      <color theme="1"/>
      <name val="Calibri"/>
      <family val="2"/>
    </font>
    <font>
      <sz val="18"/>
      <color rgb="FFFF0000"/>
      <name val="Calibri"/>
      <family val="2"/>
      <scheme val="minor"/>
    </font>
    <font>
      <sz val="11"/>
      <color rgb="FF000000"/>
      <name val="Calibri"/>
      <family val="2"/>
      <scheme val="minor"/>
    </font>
    <font>
      <b/>
      <sz val="11"/>
      <color theme="1"/>
      <name val="Calibri"/>
      <family val="2"/>
      <scheme val="minor"/>
    </font>
    <font>
      <sz val="9"/>
      <name val="Calibri"/>
      <family val="2"/>
      <scheme val="minor"/>
    </font>
    <font>
      <sz val="14"/>
      <color theme="1"/>
      <name val="Calibri"/>
      <family val="2"/>
      <scheme val="minor"/>
    </font>
    <font>
      <sz val="28"/>
      <color theme="1"/>
      <name val="Calibri"/>
      <family val="2"/>
      <scheme val="minor"/>
    </font>
    <font>
      <sz val="28"/>
      <color rgb="FFFF0000"/>
      <name val="Calibri"/>
      <family val="2"/>
      <scheme val="minor"/>
    </font>
    <font>
      <b/>
      <sz val="28"/>
      <color theme="8"/>
      <name val="Calibri"/>
      <family val="2"/>
      <scheme val="minor"/>
    </font>
  </fonts>
  <fills count="40">
    <fill>
      <patternFill patternType="none"/>
    </fill>
    <fill>
      <patternFill patternType="gray125"/>
    </fill>
    <fill>
      <patternFill patternType="solid">
        <fgColor theme="8" tint="0.39997558519241921"/>
        <bgColor indexed="64"/>
      </patternFill>
    </fill>
    <fill>
      <patternFill patternType="solid">
        <fgColor theme="0"/>
        <bgColor indexed="64"/>
      </patternFill>
    </fill>
    <fill>
      <patternFill patternType="solid">
        <fgColor theme="4"/>
        <bgColor indexed="64"/>
      </patternFill>
    </fill>
    <fill>
      <patternFill patternType="solid">
        <fgColor theme="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F5B9C7"/>
        <bgColor indexed="64"/>
      </patternFill>
    </fill>
    <fill>
      <patternFill patternType="solid">
        <fgColor theme="9" tint="0.59999389629810485"/>
        <bgColor indexed="64"/>
      </patternFill>
    </fill>
    <fill>
      <patternFill patternType="solid">
        <fgColor rgb="FFC9A6E4"/>
        <bgColor indexed="64"/>
      </patternFill>
    </fill>
    <fill>
      <patternFill patternType="solid">
        <fgColor rgb="FFFCD4E4"/>
        <bgColor indexed="64"/>
      </patternFill>
    </fill>
    <fill>
      <patternFill patternType="solid">
        <fgColor theme="0" tint="-4.9989318521683403E-2"/>
        <bgColor indexed="64"/>
      </patternFill>
    </fill>
    <fill>
      <patternFill patternType="solid">
        <fgColor theme="6"/>
        <bgColor indexed="64"/>
      </patternFill>
    </fill>
    <fill>
      <patternFill patternType="solid">
        <fgColor theme="9"/>
        <bgColor indexed="64"/>
      </patternFill>
    </fill>
    <fill>
      <patternFill patternType="solid">
        <fgColor rgb="FFE3396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2" tint="-0.249977111117893"/>
        <bgColor indexed="64"/>
      </patternFill>
    </fill>
    <fill>
      <patternFill patternType="solid">
        <fgColor theme="1"/>
        <bgColor indexed="64"/>
      </patternFill>
    </fill>
    <fill>
      <patternFill patternType="solid">
        <fgColor rgb="FFF8CBAD"/>
        <bgColor indexed="64"/>
      </patternFill>
    </fill>
    <fill>
      <patternFill patternType="solid">
        <fgColor rgb="FFFBE5D6"/>
        <bgColor indexed="64"/>
      </patternFill>
    </fill>
    <fill>
      <patternFill patternType="solid">
        <fgColor rgb="FFF4B183"/>
        <bgColor indexed="64"/>
      </patternFill>
    </fill>
    <fill>
      <patternFill patternType="solid">
        <fgColor rgb="FFBF9000"/>
        <bgColor indexed="64"/>
      </patternFill>
    </fill>
    <fill>
      <patternFill patternType="solid">
        <fgColor rgb="FF7F6000"/>
        <bgColor indexed="64"/>
      </patternFill>
    </fill>
    <fill>
      <patternFill patternType="solid">
        <fgColor rgb="FFFFC000"/>
        <bgColor indexed="64"/>
      </patternFill>
    </fill>
    <fill>
      <patternFill patternType="solid">
        <fgColor rgb="FF92D050"/>
        <bgColor indexed="64"/>
      </patternFill>
    </fill>
    <fill>
      <patternFill patternType="solid">
        <fgColor theme="7"/>
        <bgColor indexed="64"/>
      </patternFill>
    </fill>
    <fill>
      <patternFill patternType="solid">
        <fgColor theme="4" tint="0.39997558519241921"/>
        <bgColor indexed="64"/>
      </patternFill>
    </fill>
    <fill>
      <patternFill patternType="solid">
        <fgColor rgb="FFFFFF00"/>
        <bgColor indexed="64"/>
      </patternFill>
    </fill>
    <fill>
      <patternFill patternType="solid">
        <fgColor theme="4" tint="0.59999389629810485"/>
        <bgColor indexed="64"/>
      </patternFill>
    </fill>
  </fills>
  <borders count="22">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auto="1"/>
      </left>
      <right style="thin">
        <color auto="1"/>
      </right>
      <top/>
      <bottom/>
      <diagonal/>
    </border>
    <border>
      <left style="thin">
        <color auto="1"/>
      </left>
      <right style="thin">
        <color auto="1"/>
      </right>
      <top style="thin">
        <color indexed="64"/>
      </top>
      <bottom style="thin">
        <color indexed="64"/>
      </bottom>
      <diagonal/>
    </border>
    <border>
      <left style="thin">
        <color auto="1"/>
      </left>
      <right/>
      <top/>
      <bottom style="thin">
        <color indexed="64"/>
      </bottom>
      <diagonal/>
    </border>
    <border>
      <left/>
      <right style="thin">
        <color auto="1"/>
      </right>
      <top/>
      <bottom style="thin">
        <color indexed="64"/>
      </bottom>
      <diagonal/>
    </border>
    <border>
      <left style="thin">
        <color auto="1"/>
      </left>
      <right/>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7F7F7F"/>
      </bottom>
      <diagonal/>
    </border>
    <border>
      <left/>
      <right/>
      <top style="medium">
        <color rgb="FF7F7F7F"/>
      </top>
      <bottom/>
      <diagonal/>
    </border>
    <border>
      <left/>
      <right style="medium">
        <color rgb="FF7F7F7F"/>
      </right>
      <top style="medium">
        <color rgb="FF7F7F7F"/>
      </top>
      <bottom/>
      <diagonal/>
    </border>
    <border>
      <left/>
      <right style="medium">
        <color rgb="FF7F7F7F"/>
      </right>
      <top/>
      <bottom/>
      <diagonal/>
    </border>
    <border>
      <left/>
      <right/>
      <top/>
      <bottom style="medium">
        <color rgb="FF7F7F7F"/>
      </bottom>
      <diagonal/>
    </border>
    <border>
      <left/>
      <right style="medium">
        <color rgb="FF7F7F7F"/>
      </right>
      <top/>
      <bottom style="medium">
        <color rgb="FF7F7F7F"/>
      </bottom>
      <diagonal/>
    </border>
    <border>
      <left/>
      <right style="medium">
        <color rgb="FF000000"/>
      </right>
      <top style="medium">
        <color rgb="FF000000"/>
      </top>
      <bottom style="medium">
        <color rgb="FF7F7F7F"/>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372">
    <xf numFmtId="0" fontId="0" fillId="0" borderId="0" xfId="0"/>
    <xf numFmtId="0" fontId="0" fillId="0" borderId="0" xfId="0" applyAlignment="1">
      <alignment horizontal="center" vertical="center" wrapText="1"/>
    </xf>
    <xf numFmtId="0" fontId="0" fillId="0" borderId="0" xfId="0" applyAlignment="1">
      <alignment wrapText="1"/>
    </xf>
    <xf numFmtId="0" fontId="0" fillId="2" borderId="0" xfId="0" applyFill="1" applyAlignment="1">
      <alignment horizontal="center" vertical="center" wrapText="1"/>
    </xf>
    <xf numFmtId="0" fontId="0"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vertical="center" wrapText="1"/>
    </xf>
    <xf numFmtId="0" fontId="2" fillId="0" borderId="0" xfId="0" applyFont="1" applyFill="1" applyAlignment="1">
      <alignment horizontal="center" vertical="center" wrapText="1"/>
    </xf>
    <xf numFmtId="0" fontId="1" fillId="0" borderId="0" xfId="0" applyFont="1" applyAlignment="1">
      <alignment vertical="center" wrapText="1"/>
    </xf>
    <xf numFmtId="0" fontId="0" fillId="0" borderId="0" xfId="0" applyAlignment="1">
      <alignment vertical="center" wrapText="1"/>
    </xf>
    <xf numFmtId="0" fontId="0" fillId="2" borderId="0" xfId="0" applyFill="1" applyAlignment="1">
      <alignment vertical="center" wrapText="1"/>
    </xf>
    <xf numFmtId="0" fontId="0" fillId="3" borderId="0" xfId="0" applyFill="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wrapText="1"/>
    </xf>
    <xf numFmtId="0" fontId="6" fillId="15" borderId="1" xfId="0" applyFont="1" applyFill="1" applyBorder="1" applyAlignment="1">
      <alignment horizontal="left" vertical="center" wrapText="1"/>
    </xf>
    <xf numFmtId="0" fontId="5" fillId="15" borderId="1" xfId="0" applyFont="1" applyFill="1" applyBorder="1" applyAlignment="1">
      <alignment horizontal="left" vertical="center" wrapText="1"/>
    </xf>
    <xf numFmtId="0" fontId="5" fillId="17" borderId="1" xfId="0" applyFont="1" applyFill="1" applyBorder="1" applyAlignment="1">
      <alignment horizontal="left" vertical="center" wrapText="1"/>
    </xf>
    <xf numFmtId="0" fontId="0" fillId="0" borderId="0" xfId="0" applyAlignment="1">
      <alignment horizontal="center" vertical="center" wrapText="1"/>
    </xf>
    <xf numFmtId="0" fontId="0" fillId="14" borderId="0" xfId="0" applyFill="1" applyAlignment="1">
      <alignment horizontal="center" vertical="center" wrapText="1"/>
    </xf>
    <xf numFmtId="0" fontId="1" fillId="0" borderId="0" xfId="0" applyFont="1" applyAlignment="1">
      <alignment horizontal="center" vertical="center" wrapText="1"/>
    </xf>
    <xf numFmtId="0" fontId="0" fillId="2" borderId="0" xfId="0" applyFill="1" applyAlignment="1">
      <alignment horizontal="center" vertical="center" wrapText="1"/>
    </xf>
    <xf numFmtId="0" fontId="0" fillId="25" borderId="0" xfId="0" applyFill="1" applyAlignment="1">
      <alignment horizontal="center" vertical="center" wrapText="1"/>
    </xf>
    <xf numFmtId="0" fontId="0" fillId="25" borderId="0" xfId="0" applyFill="1" applyAlignment="1">
      <alignment vertical="center" wrapText="1"/>
    </xf>
    <xf numFmtId="0" fontId="0" fillId="14" borderId="0" xfId="0" applyFill="1" applyAlignment="1">
      <alignment vertical="center" wrapText="1"/>
    </xf>
    <xf numFmtId="0" fontId="7" fillId="7" borderId="0" xfId="0" applyFont="1" applyFill="1" applyAlignment="1">
      <alignment horizontal="center" vertical="center" wrapText="1"/>
    </xf>
    <xf numFmtId="0" fontId="12" fillId="15" borderId="1" xfId="0" applyFont="1" applyFill="1" applyBorder="1" applyAlignment="1">
      <alignment horizontal="left" vertical="center" wrapText="1"/>
    </xf>
    <xf numFmtId="0" fontId="12" fillId="16" borderId="1" xfId="0" applyFont="1" applyFill="1" applyBorder="1" applyAlignment="1">
      <alignment horizontal="left" vertical="center" wrapText="1"/>
    </xf>
    <xf numFmtId="0" fontId="0" fillId="0" borderId="1" xfId="0" applyFont="1" applyBorder="1" applyAlignment="1">
      <alignment wrapText="1"/>
    </xf>
    <xf numFmtId="0" fontId="13" fillId="15" borderId="1" xfId="0" applyFont="1" applyFill="1" applyBorder="1" applyAlignment="1">
      <alignment horizontal="left" vertical="center" wrapText="1"/>
    </xf>
    <xf numFmtId="0" fontId="14" fillId="9" borderId="1" xfId="0" applyFont="1" applyFill="1" applyBorder="1" applyAlignment="1">
      <alignment horizontal="left" vertical="center" wrapText="1"/>
    </xf>
    <xf numFmtId="0" fontId="14" fillId="15" borderId="1" xfId="0" applyFont="1" applyFill="1" applyBorder="1" applyAlignment="1">
      <alignment horizontal="left" vertical="center" wrapText="1"/>
    </xf>
    <xf numFmtId="0" fontId="14" fillId="10" borderId="1" xfId="0" applyFont="1" applyFill="1" applyBorder="1" applyAlignment="1">
      <alignment horizontal="left" vertical="center" wrapText="1"/>
    </xf>
    <xf numFmtId="0" fontId="14" fillId="6" borderId="1" xfId="0" applyFont="1" applyFill="1" applyBorder="1" applyAlignment="1">
      <alignment horizontal="left" vertical="center" wrapText="1"/>
    </xf>
    <xf numFmtId="0" fontId="14" fillId="18" borderId="1" xfId="0" applyFont="1" applyFill="1" applyBorder="1" applyAlignment="1">
      <alignment horizontal="left" vertical="center" wrapText="1"/>
    </xf>
    <xf numFmtId="0" fontId="14" fillId="8" borderId="1" xfId="0" applyFont="1" applyFill="1" applyBorder="1" applyAlignment="1">
      <alignment horizontal="left" vertical="center" wrapText="1"/>
    </xf>
    <xf numFmtId="0" fontId="14" fillId="16" borderId="1" xfId="0" applyFont="1" applyFill="1" applyBorder="1" applyAlignment="1">
      <alignment horizontal="left" vertical="center" wrapText="1"/>
    </xf>
    <xf numFmtId="0" fontId="14" fillId="20" borderId="1" xfId="0" applyFont="1" applyFill="1" applyBorder="1" applyAlignment="1">
      <alignment horizontal="left" vertical="center" wrapText="1"/>
    </xf>
    <xf numFmtId="0" fontId="14" fillId="17" borderId="1" xfId="0" applyFont="1" applyFill="1" applyBorder="1" applyAlignment="1">
      <alignment horizontal="left" vertical="center" wrapText="1"/>
    </xf>
    <xf numFmtId="0" fontId="14" fillId="13" borderId="1" xfId="0" applyFont="1" applyFill="1" applyBorder="1" applyAlignment="1">
      <alignment horizontal="left" vertical="center" wrapText="1"/>
    </xf>
    <xf numFmtId="0" fontId="14" fillId="21" borderId="1" xfId="0" applyFont="1" applyFill="1" applyBorder="1" applyAlignment="1">
      <alignment horizontal="left" vertical="center" wrapText="1"/>
    </xf>
    <xf numFmtId="49" fontId="0" fillId="0" borderId="0" xfId="0" applyNumberFormat="1" applyAlignment="1">
      <alignment vertical="top" wrapText="1"/>
    </xf>
    <xf numFmtId="0" fontId="17" fillId="0" borderId="1" xfId="0" applyFont="1" applyBorder="1" applyAlignment="1">
      <alignment horizontal="center" vertical="center" wrapText="1"/>
    </xf>
    <xf numFmtId="0" fontId="0" fillId="0" borderId="0" xfId="0" applyAlignment="1">
      <alignment vertical="top" wrapText="1"/>
    </xf>
    <xf numFmtId="0" fontId="0" fillId="0" borderId="1" xfId="0" applyBorder="1" applyAlignment="1">
      <alignment vertical="center" wrapText="1"/>
    </xf>
    <xf numFmtId="0" fontId="0" fillId="0" borderId="0" xfId="0" applyAlignment="1">
      <alignment vertical="center"/>
    </xf>
    <xf numFmtId="0" fontId="18" fillId="9" borderId="1" xfId="0" applyFont="1" applyFill="1" applyBorder="1" applyAlignment="1">
      <alignment horizontal="left" vertical="center" wrapText="1"/>
    </xf>
    <xf numFmtId="0" fontId="0" fillId="0" borderId="0" xfId="0" applyBorder="1" applyAlignment="1">
      <alignment vertical="center"/>
    </xf>
    <xf numFmtId="0" fontId="16" fillId="0" borderId="0" xfId="0" applyFont="1" applyAlignment="1">
      <alignment vertical="top" wrapText="1"/>
    </xf>
    <xf numFmtId="0" fontId="17" fillId="0" borderId="1" xfId="0" applyFont="1" applyFill="1" applyBorder="1" applyAlignment="1">
      <alignment horizontal="center" vertical="center" wrapText="1"/>
    </xf>
    <xf numFmtId="0" fontId="14" fillId="16" borderId="1" xfId="0" applyFont="1" applyFill="1" applyBorder="1" applyAlignment="1">
      <alignment horizontal="left" vertical="center"/>
    </xf>
    <xf numFmtId="0" fontId="14" fillId="17" borderId="1" xfId="0" applyFont="1" applyFill="1" applyBorder="1" applyAlignment="1">
      <alignment horizontal="left" vertical="center"/>
    </xf>
    <xf numFmtId="0" fontId="14" fillId="13" borderId="1" xfId="0" applyFont="1" applyFill="1" applyBorder="1" applyAlignment="1">
      <alignment horizontal="left" vertical="center"/>
    </xf>
    <xf numFmtId="0" fontId="13" fillId="4" borderId="1" xfId="0" applyFont="1" applyFill="1" applyBorder="1" applyAlignment="1">
      <alignment horizontal="left" vertical="center"/>
    </xf>
    <xf numFmtId="0" fontId="0" fillId="4" borderId="0" xfId="0" applyFill="1" applyAlignment="1">
      <alignment vertical="top" wrapText="1"/>
    </xf>
    <xf numFmtId="0" fontId="14" fillId="4" borderId="1" xfId="0" applyFont="1" applyFill="1" applyBorder="1" applyAlignment="1">
      <alignment horizontal="left" vertical="center"/>
    </xf>
    <xf numFmtId="49" fontId="0" fillId="4" borderId="0" xfId="0" applyNumberFormat="1" applyFill="1" applyAlignment="1">
      <alignment vertical="top" wrapText="1"/>
    </xf>
    <xf numFmtId="0" fontId="14" fillId="12" borderId="1" xfId="0" applyFont="1" applyFill="1" applyBorder="1" applyAlignment="1">
      <alignment horizontal="left" vertical="center"/>
    </xf>
    <xf numFmtId="0" fontId="0" fillId="12" borderId="0" xfId="0" applyFill="1" applyAlignment="1">
      <alignment vertical="top" wrapText="1"/>
    </xf>
    <xf numFmtId="0" fontId="0" fillId="16" borderId="0" xfId="0" applyFill="1" applyAlignment="1">
      <alignment vertical="top" wrapText="1"/>
    </xf>
    <xf numFmtId="0" fontId="0" fillId="17" borderId="0" xfId="0" applyFill="1" applyAlignment="1">
      <alignment vertical="top" wrapText="1"/>
    </xf>
    <xf numFmtId="49" fontId="0" fillId="17" borderId="0" xfId="0" applyNumberFormat="1" applyFill="1" applyAlignment="1">
      <alignment vertical="top" wrapText="1"/>
    </xf>
    <xf numFmtId="0" fontId="0" fillId="13" borderId="0" xfId="0" applyFill="1" applyAlignment="1">
      <alignment vertical="top" wrapText="1"/>
    </xf>
    <xf numFmtId="0" fontId="0" fillId="28" borderId="0" xfId="0" applyFill="1" applyAlignment="1">
      <alignment vertical="top" wrapText="1"/>
    </xf>
    <xf numFmtId="0" fontId="16" fillId="0" borderId="0" xfId="0" applyFont="1" applyAlignment="1">
      <alignment vertical="top"/>
    </xf>
    <xf numFmtId="0" fontId="0" fillId="0" borderId="5" xfId="0" applyFill="1" applyBorder="1"/>
    <xf numFmtId="0" fontId="0" fillId="0" borderId="0" xfId="0" applyAlignment="1">
      <alignment vertical="top"/>
    </xf>
    <xf numFmtId="49" fontId="0" fillId="0" borderId="0" xfId="0" applyNumberFormat="1" applyAlignment="1">
      <alignment vertical="top"/>
    </xf>
    <xf numFmtId="0" fontId="0" fillId="0" borderId="0" xfId="0" applyBorder="1" applyAlignment="1">
      <alignment vertical="top"/>
    </xf>
    <xf numFmtId="0" fontId="0" fillId="0" borderId="1" xfId="0" applyBorder="1" applyAlignment="1">
      <alignment vertical="top" wrapText="1"/>
    </xf>
    <xf numFmtId="0" fontId="6" fillId="9" borderId="1" xfId="0" applyFont="1" applyFill="1" applyBorder="1" applyAlignment="1">
      <alignment vertical="center" wrapText="1"/>
    </xf>
    <xf numFmtId="0" fontId="18" fillId="17" borderId="1" xfId="0" applyFont="1" applyFill="1" applyBorder="1" applyAlignment="1">
      <alignment horizontal="left" vertical="center" wrapText="1"/>
    </xf>
    <xf numFmtId="2" fontId="0" fillId="9" borderId="1" xfId="0" applyNumberFormat="1" applyFill="1" applyBorder="1"/>
    <xf numFmtId="0" fontId="8" fillId="0" borderId="1" xfId="0" applyFont="1" applyFill="1" applyBorder="1" applyAlignment="1">
      <alignment horizontal="center" vertical="center"/>
    </xf>
    <xf numFmtId="0" fontId="3" fillId="0" borderId="11" xfId="0" applyFont="1" applyBorder="1" applyAlignment="1">
      <alignment horizontal="center" vertical="center" readingOrder="1"/>
    </xf>
    <xf numFmtId="0" fontId="3" fillId="30" borderId="12" xfId="0" applyFont="1" applyFill="1" applyBorder="1" applyAlignment="1">
      <alignment horizontal="center" vertical="center" readingOrder="1"/>
    </xf>
    <xf numFmtId="0" fontId="3" fillId="29" borderId="12" xfId="0" applyFont="1" applyFill="1" applyBorder="1" applyAlignment="1">
      <alignment horizontal="center" vertical="center" readingOrder="1"/>
    </xf>
    <xf numFmtId="0" fontId="3" fillId="31" borderId="12" xfId="0" applyFont="1" applyFill="1" applyBorder="1" applyAlignment="1">
      <alignment horizontal="center" vertical="center" readingOrder="1"/>
    </xf>
    <xf numFmtId="0" fontId="3" fillId="31" borderId="13" xfId="0" applyFont="1" applyFill="1" applyBorder="1" applyAlignment="1">
      <alignment horizontal="center" vertical="center" readingOrder="1"/>
    </xf>
    <xf numFmtId="0" fontId="3" fillId="29" borderId="0" xfId="0" applyFont="1" applyFill="1" applyAlignment="1">
      <alignment horizontal="center" vertical="center" readingOrder="1"/>
    </xf>
    <xf numFmtId="0" fontId="3" fillId="31" borderId="0" xfId="0" applyFont="1" applyFill="1" applyAlignment="1">
      <alignment horizontal="center" vertical="center" readingOrder="1"/>
    </xf>
    <xf numFmtId="0" fontId="3" fillId="32" borderId="0" xfId="0" applyFont="1" applyFill="1" applyAlignment="1">
      <alignment horizontal="center" vertical="center" readingOrder="1"/>
    </xf>
    <xf numFmtId="0" fontId="3" fillId="32" borderId="14" xfId="0" applyFont="1" applyFill="1" applyBorder="1" applyAlignment="1">
      <alignment horizontal="center" vertical="center" readingOrder="1"/>
    </xf>
    <xf numFmtId="0" fontId="3" fillId="29" borderId="15" xfId="0" applyFont="1" applyFill="1" applyBorder="1" applyAlignment="1">
      <alignment horizontal="center" vertical="center" readingOrder="1"/>
    </xf>
    <xf numFmtId="0" fontId="3" fillId="31" borderId="15" xfId="0" applyFont="1" applyFill="1" applyBorder="1" applyAlignment="1">
      <alignment horizontal="center" vertical="center" readingOrder="1"/>
    </xf>
    <xf numFmtId="0" fontId="3" fillId="32" borderId="15" xfId="0" applyFont="1" applyFill="1" applyBorder="1" applyAlignment="1">
      <alignment horizontal="center" vertical="center" readingOrder="1"/>
    </xf>
    <xf numFmtId="0" fontId="3" fillId="33" borderId="15" xfId="0" applyFont="1" applyFill="1" applyBorder="1" applyAlignment="1">
      <alignment horizontal="center" vertical="center" readingOrder="1"/>
    </xf>
    <xf numFmtId="0" fontId="3" fillId="33" borderId="16" xfId="0" applyFont="1" applyFill="1" applyBorder="1" applyAlignment="1">
      <alignment horizontal="center" vertical="center" readingOrder="1"/>
    </xf>
    <xf numFmtId="0" fontId="0" fillId="35" borderId="0" xfId="0" applyFill="1"/>
    <xf numFmtId="0" fontId="0" fillId="36" borderId="0" xfId="0" applyFill="1"/>
    <xf numFmtId="0" fontId="0" fillId="0" borderId="5" xfId="0" applyBorder="1" applyAlignment="1">
      <alignment vertical="center"/>
    </xf>
    <xf numFmtId="0" fontId="0" fillId="0" borderId="5" xfId="0" applyBorder="1" applyAlignment="1">
      <alignment vertical="center" wrapText="1"/>
    </xf>
    <xf numFmtId="0" fontId="0" fillId="0" borderId="5" xfId="0" applyBorder="1" applyAlignment="1">
      <alignment vertical="top" wrapText="1"/>
    </xf>
    <xf numFmtId="0" fontId="0" fillId="0" borderId="5" xfId="0" applyBorder="1"/>
    <xf numFmtId="0" fontId="0" fillId="35" borderId="5" xfId="0" applyFill="1" applyBorder="1"/>
    <xf numFmtId="0" fontId="0" fillId="34" borderId="5" xfId="0" applyFill="1" applyBorder="1"/>
    <xf numFmtId="0" fontId="0" fillId="0" borderId="4" xfId="0" applyFill="1" applyBorder="1"/>
    <xf numFmtId="0" fontId="3" fillId="0" borderId="17" xfId="0" applyFont="1" applyBorder="1" applyAlignment="1">
      <alignment horizontal="center" vertical="center" readingOrder="1"/>
    </xf>
    <xf numFmtId="0" fontId="3" fillId="30" borderId="0" xfId="0" applyFont="1" applyFill="1" applyBorder="1" applyAlignment="1">
      <alignment horizontal="center" vertical="center" readingOrder="1"/>
    </xf>
    <xf numFmtId="0" fontId="3" fillId="30" borderId="15" xfId="0" applyFont="1" applyFill="1" applyBorder="1" applyAlignment="1">
      <alignment horizontal="center" vertical="center" readingOrder="1"/>
    </xf>
    <xf numFmtId="0" fontId="23" fillId="0" borderId="0" xfId="0" applyFont="1" applyAlignment="1">
      <alignment horizontal="left" vertical="center" readingOrder="1"/>
    </xf>
    <xf numFmtId="20" fontId="23" fillId="0" borderId="0" xfId="0" applyNumberFormat="1" applyFont="1" applyAlignment="1">
      <alignment horizontal="left" vertical="center" readingOrder="1"/>
    </xf>
    <xf numFmtId="49" fontId="16" fillId="0" borderId="0" xfId="0" applyNumberFormat="1" applyFont="1" applyAlignment="1">
      <alignment vertical="top"/>
    </xf>
    <xf numFmtId="49" fontId="0" fillId="0" borderId="0" xfId="0" applyNumberFormat="1" applyBorder="1" applyAlignment="1">
      <alignment vertical="top" wrapText="1"/>
    </xf>
    <xf numFmtId="49" fontId="0" fillId="0" borderId="0" xfId="0" applyNumberFormat="1" applyFill="1" applyAlignment="1">
      <alignment vertical="top" wrapText="1"/>
    </xf>
    <xf numFmtId="0" fontId="0" fillId="0" borderId="5" xfId="0" applyFill="1" applyBorder="1" applyAlignment="1">
      <alignment vertical="top" wrapText="1"/>
    </xf>
    <xf numFmtId="0" fontId="4" fillId="11" borderId="1" xfId="0" applyFont="1" applyFill="1" applyBorder="1" applyAlignment="1">
      <alignment horizontal="center" vertical="center" wrapText="1"/>
    </xf>
    <xf numFmtId="0" fontId="4" fillId="21"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15" borderId="1" xfId="0" applyFont="1" applyFill="1" applyBorder="1" applyAlignment="1">
      <alignment horizontal="left" vertical="center"/>
    </xf>
    <xf numFmtId="0" fontId="5" fillId="15" borderId="1" xfId="0" applyFont="1" applyFill="1" applyBorder="1" applyAlignment="1">
      <alignment horizontal="left" vertical="center"/>
    </xf>
    <xf numFmtId="49" fontId="5" fillId="9" borderId="1" xfId="0" applyNumberFormat="1" applyFont="1" applyFill="1" applyBorder="1" applyAlignment="1">
      <alignment horizontal="left" vertical="center"/>
    </xf>
    <xf numFmtId="0" fontId="5" fillId="9" borderId="1" xfId="0" applyFont="1" applyFill="1" applyBorder="1" applyAlignment="1">
      <alignment horizontal="left" vertical="center"/>
    </xf>
    <xf numFmtId="0" fontId="6" fillId="9" borderId="1" xfId="0" applyFont="1" applyFill="1" applyBorder="1" applyAlignment="1">
      <alignment vertical="center"/>
    </xf>
    <xf numFmtId="0" fontId="0" fillId="0" borderId="1" xfId="0" applyFill="1" applyBorder="1" applyAlignment="1">
      <alignment horizontal="center" vertical="center"/>
    </xf>
    <xf numFmtId="0" fontId="5" fillId="10" borderId="1" xfId="0" applyFont="1" applyFill="1" applyBorder="1" applyAlignment="1">
      <alignment horizontal="left" vertical="center"/>
    </xf>
    <xf numFmtId="0" fontId="6" fillId="6" borderId="1" xfId="0" applyFont="1" applyFill="1" applyBorder="1" applyAlignment="1">
      <alignment horizontal="left" vertical="center"/>
    </xf>
    <xf numFmtId="0" fontId="5" fillId="18" borderId="1" xfId="0" applyFont="1" applyFill="1" applyBorder="1" applyAlignment="1">
      <alignment horizontal="left" vertical="center"/>
    </xf>
    <xf numFmtId="0" fontId="5" fillId="8" borderId="1" xfId="0" applyFont="1" applyFill="1" applyBorder="1" applyAlignment="1">
      <alignment horizontal="left" vertical="center"/>
    </xf>
    <xf numFmtId="0" fontId="5" fillId="16" borderId="1" xfId="0" applyFont="1" applyFill="1" applyBorder="1" applyAlignment="1">
      <alignment horizontal="left" vertical="center"/>
    </xf>
    <xf numFmtId="0" fontId="5" fillId="20" borderId="1" xfId="0" applyFont="1" applyFill="1" applyBorder="1" applyAlignment="1">
      <alignment horizontal="left" vertical="center"/>
    </xf>
    <xf numFmtId="0" fontId="5" fillId="17" borderId="1" xfId="0" applyFont="1" applyFill="1" applyBorder="1" applyAlignment="1">
      <alignment horizontal="left" vertical="center"/>
    </xf>
    <xf numFmtId="0" fontId="5" fillId="13" borderId="1" xfId="0" applyFont="1" applyFill="1" applyBorder="1" applyAlignment="1">
      <alignment horizontal="left" vertical="center"/>
    </xf>
    <xf numFmtId="0" fontId="5" fillId="21" borderId="1" xfId="0" applyFont="1" applyFill="1" applyBorder="1" applyAlignment="1">
      <alignment horizontal="left" vertical="center"/>
    </xf>
    <xf numFmtId="0" fontId="11" fillId="15" borderId="1" xfId="0" applyFont="1" applyFill="1" applyBorder="1" applyAlignment="1">
      <alignment horizontal="left" vertical="center"/>
    </xf>
    <xf numFmtId="0" fontId="12" fillId="15" borderId="1" xfId="0" applyFont="1" applyFill="1" applyBorder="1" applyAlignment="1">
      <alignment horizontal="left" vertical="center"/>
    </xf>
    <xf numFmtId="0" fontId="12" fillId="9" borderId="1" xfId="0" applyFont="1" applyFill="1" applyBorder="1" applyAlignment="1">
      <alignment horizontal="left" vertical="center"/>
    </xf>
    <xf numFmtId="0" fontId="12" fillId="10" borderId="1" xfId="0" applyFont="1" applyFill="1" applyBorder="1" applyAlignment="1">
      <alignment horizontal="left" vertical="center"/>
    </xf>
    <xf numFmtId="0" fontId="12" fillId="6" borderId="1" xfId="0" applyFont="1" applyFill="1" applyBorder="1" applyAlignment="1">
      <alignment horizontal="left" vertical="center"/>
    </xf>
    <xf numFmtId="0" fontId="12" fillId="18" borderId="1" xfId="0" applyFont="1" applyFill="1" applyBorder="1" applyAlignment="1">
      <alignment horizontal="left" vertical="center"/>
    </xf>
    <xf numFmtId="0" fontId="12" fillId="8" borderId="1" xfId="0" applyFont="1" applyFill="1" applyBorder="1" applyAlignment="1">
      <alignment horizontal="left" vertical="center"/>
    </xf>
    <xf numFmtId="0" fontId="12" fillId="16" borderId="1" xfId="0" applyFont="1" applyFill="1" applyBorder="1" applyAlignment="1">
      <alignment horizontal="left" vertical="center"/>
    </xf>
    <xf numFmtId="0" fontId="12" fillId="20" borderId="1" xfId="0" applyFont="1" applyFill="1" applyBorder="1" applyAlignment="1">
      <alignment horizontal="left" vertical="center"/>
    </xf>
    <xf numFmtId="0" fontId="12" fillId="17" borderId="1" xfId="0" applyFont="1" applyFill="1" applyBorder="1" applyAlignment="1">
      <alignment horizontal="left" vertical="center"/>
    </xf>
    <xf numFmtId="0" fontId="12" fillId="13" borderId="1" xfId="0" applyFont="1" applyFill="1" applyBorder="1" applyAlignment="1">
      <alignment horizontal="left" vertical="center"/>
    </xf>
    <xf numFmtId="0" fontId="12" fillId="21" borderId="1" xfId="0" applyFont="1" applyFill="1" applyBorder="1" applyAlignment="1">
      <alignment horizontal="left" vertical="center"/>
    </xf>
    <xf numFmtId="0" fontId="0" fillId="0" borderId="0" xfId="0" applyBorder="1" applyAlignment="1">
      <alignment horizontal="center" vertical="center" wrapText="1"/>
    </xf>
    <xf numFmtId="0" fontId="3" fillId="4" borderId="1" xfId="0" applyFont="1" applyFill="1" applyBorder="1" applyAlignment="1">
      <alignment vertical="top"/>
    </xf>
    <xf numFmtId="0" fontId="0" fillId="4" borderId="1" xfId="0" applyFill="1" applyBorder="1" applyAlignment="1">
      <alignment vertical="top"/>
    </xf>
    <xf numFmtId="0" fontId="0" fillId="4" borderId="1" xfId="0" applyFill="1" applyBorder="1" applyAlignment="1">
      <alignment horizontal="center" vertical="top"/>
    </xf>
    <xf numFmtId="0" fontId="0" fillId="0" borderId="1" xfId="0" applyFill="1" applyBorder="1" applyAlignment="1">
      <alignment horizontal="center" vertical="top"/>
    </xf>
    <xf numFmtId="0" fontId="3" fillId="5" borderId="1" xfId="0" applyFont="1" applyFill="1" applyBorder="1" applyAlignment="1">
      <alignment vertical="top"/>
    </xf>
    <xf numFmtId="0" fontId="0" fillId="5" borderId="1" xfId="0" applyFill="1" applyBorder="1" applyAlignment="1">
      <alignment vertical="top"/>
    </xf>
    <xf numFmtId="0" fontId="5" fillId="5" borderId="1" xfId="0" applyFont="1" applyFill="1" applyBorder="1" applyAlignment="1">
      <alignment vertical="top"/>
    </xf>
    <xf numFmtId="0" fontId="0" fillId="5" borderId="1" xfId="0" applyFill="1" applyBorder="1" applyAlignment="1">
      <alignment horizontal="center" vertical="top"/>
    </xf>
    <xf numFmtId="0" fontId="3" fillId="23" borderId="1" xfId="0" applyFont="1" applyFill="1" applyBorder="1" applyAlignment="1">
      <alignment vertical="top"/>
    </xf>
    <xf numFmtId="0" fontId="0" fillId="23" borderId="1" xfId="0" applyFill="1" applyBorder="1" applyAlignment="1">
      <alignment vertical="top"/>
    </xf>
    <xf numFmtId="0" fontId="5" fillId="23" borderId="1" xfId="0" applyFont="1" applyFill="1" applyBorder="1" applyAlignment="1">
      <alignment vertical="top"/>
    </xf>
    <xf numFmtId="0" fontId="0" fillId="23" borderId="1" xfId="0" applyFill="1" applyBorder="1" applyAlignment="1">
      <alignment horizontal="center" vertical="top"/>
    </xf>
    <xf numFmtId="0" fontId="3" fillId="24" borderId="1" xfId="0" applyFont="1" applyFill="1" applyBorder="1" applyAlignment="1">
      <alignment vertical="top"/>
    </xf>
    <xf numFmtId="0" fontId="0" fillId="24" borderId="1" xfId="0" applyFill="1" applyBorder="1" applyAlignment="1">
      <alignment vertical="top"/>
    </xf>
    <xf numFmtId="0" fontId="5" fillId="24" borderId="1" xfId="0" applyFont="1" applyFill="1" applyBorder="1" applyAlignment="1">
      <alignment vertical="top"/>
    </xf>
    <xf numFmtId="0" fontId="5" fillId="24" borderId="1" xfId="0" applyFont="1" applyFill="1" applyBorder="1" applyAlignment="1">
      <alignment horizontal="center" vertical="top"/>
    </xf>
    <xf numFmtId="0" fontId="0" fillId="24" borderId="1" xfId="0" applyFill="1" applyBorder="1" applyAlignment="1">
      <alignment horizontal="center" vertical="top"/>
    </xf>
    <xf numFmtId="0" fontId="3" fillId="22" borderId="1" xfId="0" applyFont="1" applyFill="1" applyBorder="1" applyAlignment="1">
      <alignment vertical="top"/>
    </xf>
    <xf numFmtId="0" fontId="5" fillId="22" borderId="1" xfId="0" applyFont="1" applyFill="1" applyBorder="1" applyAlignment="1">
      <alignment vertical="top"/>
    </xf>
    <xf numFmtId="0" fontId="0" fillId="26" borderId="1" xfId="0" applyFill="1" applyBorder="1" applyAlignment="1">
      <alignment vertical="top"/>
    </xf>
    <xf numFmtId="0" fontId="0" fillId="22" borderId="1" xfId="0" applyFill="1" applyBorder="1" applyAlignment="1">
      <alignment vertical="top"/>
    </xf>
    <xf numFmtId="0" fontId="0" fillId="22" borderId="1" xfId="0" applyFill="1" applyBorder="1" applyAlignment="1">
      <alignment horizontal="center" vertical="top"/>
    </xf>
    <xf numFmtId="0" fontId="0" fillId="0" borderId="0" xfId="0" applyFill="1" applyAlignment="1">
      <alignment vertical="top"/>
    </xf>
    <xf numFmtId="0" fontId="0" fillId="0" borderId="0" xfId="0" applyAlignment="1">
      <alignment horizontal="center" vertical="top" wrapText="1"/>
    </xf>
    <xf numFmtId="0" fontId="8" fillId="9" borderId="1" xfId="0" applyFont="1" applyFill="1" applyBorder="1" applyAlignment="1">
      <alignment vertical="center"/>
    </xf>
    <xf numFmtId="0" fontId="0" fillId="9" borderId="1" xfId="0" applyFill="1" applyBorder="1" applyAlignment="1">
      <alignment vertical="center"/>
    </xf>
    <xf numFmtId="0" fontId="8" fillId="15" borderId="1" xfId="0" applyFont="1" applyFill="1" applyBorder="1" applyAlignment="1">
      <alignment vertical="center"/>
    </xf>
    <xf numFmtId="0" fontId="8" fillId="10" borderId="1" xfId="0" applyFont="1" applyFill="1" applyBorder="1" applyAlignment="1">
      <alignment vertical="center"/>
    </xf>
    <xf numFmtId="0" fontId="0" fillId="10" borderId="1" xfId="0" applyFill="1" applyBorder="1" applyAlignment="1">
      <alignment vertical="center"/>
    </xf>
    <xf numFmtId="0" fontId="8" fillId="6" borderId="1" xfId="0" applyFont="1" applyFill="1" applyBorder="1" applyAlignment="1">
      <alignment vertical="center"/>
    </xf>
    <xf numFmtId="0" fontId="8" fillId="18" borderId="1" xfId="0" applyFont="1" applyFill="1" applyBorder="1" applyAlignment="1">
      <alignment vertical="center"/>
    </xf>
    <xf numFmtId="0" fontId="8" fillId="8" borderId="1" xfId="0" applyFont="1" applyFill="1" applyBorder="1" applyAlignment="1">
      <alignment vertical="center"/>
    </xf>
    <xf numFmtId="0" fontId="8" fillId="16" borderId="1" xfId="0" applyFont="1" applyFill="1" applyBorder="1" applyAlignment="1">
      <alignment vertical="center"/>
    </xf>
    <xf numFmtId="0" fontId="8" fillId="20" borderId="1" xfId="0" applyFont="1" applyFill="1" applyBorder="1" applyAlignment="1">
      <alignment vertical="center"/>
    </xf>
    <xf numFmtId="0" fontId="0" fillId="20" borderId="1" xfId="0" applyFill="1" applyBorder="1" applyAlignment="1">
      <alignment vertical="center"/>
    </xf>
    <xf numFmtId="0" fontId="8" fillId="17" borderId="1" xfId="0" applyFont="1" applyFill="1" applyBorder="1" applyAlignment="1">
      <alignment vertical="center"/>
    </xf>
    <xf numFmtId="0" fontId="8" fillId="13" borderId="1" xfId="0" applyFont="1" applyFill="1" applyBorder="1" applyAlignment="1">
      <alignment vertical="center"/>
    </xf>
    <xf numFmtId="0" fontId="0" fillId="13" borderId="1" xfId="0" applyFill="1" applyBorder="1" applyAlignment="1">
      <alignment vertical="center"/>
    </xf>
    <xf numFmtId="0" fontId="8" fillId="21" borderId="1" xfId="0" applyFont="1" applyFill="1" applyBorder="1" applyAlignment="1">
      <alignment vertical="center"/>
    </xf>
    <xf numFmtId="0" fontId="0" fillId="21" borderId="1" xfId="0" applyFill="1" applyBorder="1" applyAlignment="1">
      <alignment vertical="center"/>
    </xf>
    <xf numFmtId="0" fontId="0" fillId="15" borderId="1" xfId="0" applyFill="1" applyBorder="1" applyAlignment="1">
      <alignment vertical="center"/>
    </xf>
    <xf numFmtId="0" fontId="0" fillId="6" borderId="1" xfId="0" applyFill="1" applyBorder="1" applyAlignment="1">
      <alignment vertical="center"/>
    </xf>
    <xf numFmtId="0" fontId="0" fillId="18" borderId="1" xfId="0" applyFill="1" applyBorder="1" applyAlignment="1">
      <alignment vertical="center"/>
    </xf>
    <xf numFmtId="0" fontId="0" fillId="8" borderId="1" xfId="0" applyFill="1" applyBorder="1" applyAlignment="1">
      <alignment vertical="center"/>
    </xf>
    <xf numFmtId="0" fontId="0" fillId="16" borderId="1" xfId="0" applyFill="1" applyBorder="1" applyAlignment="1">
      <alignment vertical="center"/>
    </xf>
    <xf numFmtId="0" fontId="0" fillId="17" borderId="1" xfId="0" applyFill="1" applyBorder="1" applyAlignment="1">
      <alignment vertical="center"/>
    </xf>
    <xf numFmtId="0" fontId="0" fillId="4" borderId="1" xfId="0" applyFill="1" applyBorder="1" applyAlignment="1">
      <alignment vertical="top" wrapText="1"/>
    </xf>
    <xf numFmtId="0" fontId="0" fillId="9" borderId="1" xfId="0" applyFill="1" applyBorder="1" applyAlignment="1">
      <alignment vertical="center" wrapText="1"/>
    </xf>
    <xf numFmtId="0" fontId="8" fillId="9" borderId="1" xfId="0" applyFont="1" applyFill="1" applyBorder="1" applyAlignment="1">
      <alignment vertical="center" wrapText="1"/>
    </xf>
    <xf numFmtId="0" fontId="0" fillId="15" borderId="1" xfId="0" applyFill="1" applyBorder="1" applyAlignment="1">
      <alignment vertical="center" wrapText="1"/>
    </xf>
    <xf numFmtId="0" fontId="8" fillId="15" borderId="1" xfId="0" applyFont="1" applyFill="1" applyBorder="1" applyAlignment="1">
      <alignment vertical="center" wrapText="1"/>
    </xf>
    <xf numFmtId="0" fontId="0" fillId="5" borderId="1" xfId="0" applyFill="1" applyBorder="1" applyAlignment="1">
      <alignment vertical="top" wrapText="1"/>
    </xf>
    <xf numFmtId="0" fontId="0" fillId="10" borderId="1" xfId="0" applyFill="1" applyBorder="1" applyAlignment="1">
      <alignment vertical="center" wrapText="1"/>
    </xf>
    <xf numFmtId="0" fontId="8" fillId="10" borderId="1" xfId="0" applyFont="1" applyFill="1" applyBorder="1" applyAlignment="1">
      <alignment vertical="center" wrapText="1"/>
    </xf>
    <xf numFmtId="0" fontId="0" fillId="6" borderId="1" xfId="0" applyFill="1" applyBorder="1" applyAlignment="1">
      <alignment vertical="center" wrapText="1"/>
    </xf>
    <xf numFmtId="0" fontId="8" fillId="6" borderId="1" xfId="0" applyFont="1" applyFill="1" applyBorder="1" applyAlignment="1">
      <alignment vertical="center" wrapText="1"/>
    </xf>
    <xf numFmtId="0" fontId="0" fillId="23" borderId="1" xfId="0" applyFill="1" applyBorder="1" applyAlignment="1">
      <alignment vertical="top" wrapText="1"/>
    </xf>
    <xf numFmtId="0" fontId="0" fillId="18" borderId="1" xfId="0" applyFill="1" applyBorder="1" applyAlignment="1">
      <alignment vertical="center" wrapText="1"/>
    </xf>
    <xf numFmtId="0" fontId="8" fillId="18" borderId="1" xfId="0" applyFont="1" applyFill="1" applyBorder="1" applyAlignment="1">
      <alignment vertical="center" wrapText="1"/>
    </xf>
    <xf numFmtId="0" fontId="0" fillId="8" borderId="1" xfId="0" applyFill="1" applyBorder="1" applyAlignment="1">
      <alignment vertical="center" wrapText="1"/>
    </xf>
    <xf numFmtId="0" fontId="8" fillId="8" borderId="1" xfId="0" applyFont="1" applyFill="1" applyBorder="1" applyAlignment="1">
      <alignment vertical="center" wrapText="1"/>
    </xf>
    <xf numFmtId="0" fontId="0" fillId="16" borderId="1" xfId="0" applyFill="1" applyBorder="1" applyAlignment="1">
      <alignment vertical="center" wrapText="1"/>
    </xf>
    <xf numFmtId="0" fontId="8" fillId="16" borderId="1" xfId="0" applyFont="1" applyFill="1" applyBorder="1" applyAlignment="1">
      <alignment vertical="center" wrapText="1"/>
    </xf>
    <xf numFmtId="0" fontId="0" fillId="24" borderId="1" xfId="0" applyFill="1" applyBorder="1" applyAlignment="1">
      <alignment vertical="top" wrapText="1"/>
    </xf>
    <xf numFmtId="0" fontId="0" fillId="20" borderId="1" xfId="0" applyFill="1" applyBorder="1" applyAlignment="1">
      <alignment vertical="center" wrapText="1"/>
    </xf>
    <xf numFmtId="0" fontId="8" fillId="20" borderId="1" xfId="0" applyFont="1" applyFill="1" applyBorder="1" applyAlignment="1">
      <alignment vertical="center" wrapText="1"/>
    </xf>
    <xf numFmtId="0" fontId="0" fillId="17" borderId="1" xfId="0" applyFill="1" applyBorder="1" applyAlignment="1">
      <alignment vertical="center" wrapText="1"/>
    </xf>
    <xf numFmtId="0" fontId="8" fillId="17" borderId="1" xfId="0" applyFont="1" applyFill="1" applyBorder="1" applyAlignment="1">
      <alignment vertical="center" wrapText="1"/>
    </xf>
    <xf numFmtId="0" fontId="0" fillId="22" borderId="1" xfId="0" applyFill="1" applyBorder="1" applyAlignment="1">
      <alignment vertical="top" wrapText="1"/>
    </xf>
    <xf numFmtId="0" fontId="0" fillId="13" borderId="1" xfId="0" applyFill="1" applyBorder="1" applyAlignment="1">
      <alignment vertical="center" wrapText="1"/>
    </xf>
    <xf numFmtId="0" fontId="8" fillId="13" borderId="1" xfId="0" applyFont="1" applyFill="1" applyBorder="1" applyAlignment="1">
      <alignment vertical="center" wrapText="1"/>
    </xf>
    <xf numFmtId="0" fontId="0" fillId="21" borderId="1" xfId="0" applyFill="1" applyBorder="1" applyAlignment="1">
      <alignment vertical="center" wrapText="1"/>
    </xf>
    <xf numFmtId="0" fontId="8" fillId="21" borderId="1" xfId="0" applyFont="1" applyFill="1" applyBorder="1" applyAlignment="1">
      <alignment vertical="center" wrapText="1"/>
    </xf>
    <xf numFmtId="0" fontId="0" fillId="26" borderId="1" xfId="0" applyFill="1" applyBorder="1" applyAlignment="1">
      <alignment vertical="top" wrapText="1"/>
    </xf>
    <xf numFmtId="0" fontId="0" fillId="0" borderId="1" xfId="0" applyFill="1" applyBorder="1" applyAlignment="1">
      <alignment vertical="top" wrapText="1"/>
    </xf>
    <xf numFmtId="0" fontId="3" fillId="4" borderId="1" xfId="0" applyFont="1" applyFill="1" applyBorder="1" applyAlignment="1">
      <alignment vertical="top" wrapText="1"/>
    </xf>
    <xf numFmtId="0" fontId="4" fillId="19" borderId="2" xfId="0" applyFont="1" applyFill="1" applyBorder="1" applyAlignment="1">
      <alignment horizontal="center" vertical="center" wrapText="1"/>
    </xf>
    <xf numFmtId="0" fontId="7" fillId="0" borderId="1" xfId="0" applyFont="1" applyBorder="1" applyAlignment="1">
      <alignment horizontal="center" vertical="center"/>
    </xf>
    <xf numFmtId="2" fontId="7"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15" fillId="0" borderId="1" xfId="0" applyFont="1" applyBorder="1" applyAlignment="1">
      <alignment horizontal="center" vertical="center" wrapText="1"/>
    </xf>
    <xf numFmtId="164" fontId="7" fillId="0" borderId="1" xfId="0" applyNumberFormat="1" applyFont="1" applyBorder="1" applyAlignment="1">
      <alignment horizontal="center" vertical="center"/>
    </xf>
    <xf numFmtId="2" fontId="7" fillId="0" borderId="1" xfId="0" applyNumberFormat="1" applyFont="1" applyFill="1" applyBorder="1" applyAlignment="1">
      <alignment horizontal="center" vertical="center"/>
    </xf>
    <xf numFmtId="1" fontId="7" fillId="0" borderId="1" xfId="0" applyNumberFormat="1" applyFont="1" applyBorder="1" applyAlignment="1">
      <alignment horizontal="center" vertical="center"/>
    </xf>
    <xf numFmtId="0" fontId="15" fillId="0" borderId="1" xfId="0" applyFont="1" applyBorder="1" applyAlignment="1">
      <alignment horizontal="center" vertical="center"/>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12" borderId="1" xfId="0" applyFont="1" applyFill="1" applyBorder="1" applyAlignment="1">
      <alignment horizontal="center" vertical="center"/>
    </xf>
    <xf numFmtId="0" fontId="7" fillId="12" borderId="1" xfId="0" applyFont="1" applyFill="1" applyBorder="1" applyAlignment="1">
      <alignment horizontal="center" vertical="center" wrapText="1"/>
    </xf>
    <xf numFmtId="0" fontId="0" fillId="0" borderId="5" xfId="0" applyFont="1" applyBorder="1" applyAlignment="1">
      <alignment vertical="top" wrapText="1"/>
    </xf>
    <xf numFmtId="0" fontId="0" fillId="0" borderId="0" xfId="0" applyFont="1" applyAlignment="1">
      <alignment vertical="center"/>
    </xf>
    <xf numFmtId="0" fontId="0" fillId="37" borderId="0" xfId="0" applyFont="1" applyFill="1" applyAlignment="1">
      <alignment horizontal="center" vertical="center" wrapText="1"/>
    </xf>
    <xf numFmtId="0" fontId="0" fillId="37" borderId="0" xfId="0" applyFont="1" applyFill="1" applyAlignment="1">
      <alignment vertical="center" wrapText="1"/>
    </xf>
    <xf numFmtId="0" fontId="0" fillId="37" borderId="0" xfId="0" applyFont="1" applyFill="1" applyAlignment="1">
      <alignment vertical="center"/>
    </xf>
    <xf numFmtId="0" fontId="0" fillId="0" borderId="0" xfId="0" applyFont="1" applyAlignment="1">
      <alignment vertical="center" wrapText="1"/>
    </xf>
    <xf numFmtId="0" fontId="0" fillId="21" borderId="7" xfId="0" applyFont="1" applyFill="1" applyBorder="1" applyAlignment="1">
      <alignment horizontal="center" vertical="center" wrapText="1"/>
    </xf>
    <xf numFmtId="0" fontId="0" fillId="11" borderId="5" xfId="0" applyFont="1" applyFill="1" applyBorder="1" applyAlignment="1">
      <alignment horizontal="center" vertical="center" wrapText="1"/>
    </xf>
    <xf numFmtId="0" fontId="0" fillId="0" borderId="1" xfId="0" applyFont="1" applyBorder="1" applyAlignment="1">
      <alignment vertical="center" wrapText="1"/>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0" fillId="0" borderId="21" xfId="0" applyFont="1" applyBorder="1" applyAlignment="1">
      <alignment horizontal="center" vertical="center" wrapText="1"/>
    </xf>
    <xf numFmtId="0" fontId="0" fillId="0" borderId="5" xfId="0" applyFont="1" applyBorder="1" applyAlignment="1">
      <alignment horizontal="center" vertical="center" wrapText="1"/>
    </xf>
    <xf numFmtId="0" fontId="0" fillId="0" borderId="0" xfId="0" applyFont="1" applyFill="1" applyBorder="1" applyAlignment="1">
      <alignment vertical="center"/>
    </xf>
    <xf numFmtId="0" fontId="0" fillId="0" borderId="5" xfId="0" applyFont="1" applyBorder="1" applyAlignment="1">
      <alignment vertical="center" wrapText="1"/>
    </xf>
    <xf numFmtId="0" fontId="17" fillId="0" borderId="21" xfId="0" applyFont="1" applyBorder="1" applyAlignment="1">
      <alignment horizontal="center" vertical="center" wrapText="1"/>
    </xf>
    <xf numFmtId="0" fontId="17" fillId="0" borderId="5" xfId="0" applyFont="1" applyBorder="1" applyAlignment="1">
      <alignment horizontal="center" vertical="center" wrapText="1"/>
    </xf>
    <xf numFmtId="0" fontId="0" fillId="0" borderId="5" xfId="0" applyFont="1" applyFill="1" applyBorder="1" applyAlignment="1">
      <alignment horizontal="center" vertical="center" wrapText="1"/>
    </xf>
    <xf numFmtId="0" fontId="0" fillId="38" borderId="21" xfId="0" applyFont="1" applyFill="1" applyBorder="1" applyAlignment="1">
      <alignment horizontal="center" vertical="center" wrapText="1"/>
    </xf>
    <xf numFmtId="0" fontId="17" fillId="38" borderId="1" xfId="0" applyFont="1" applyFill="1" applyBorder="1" applyAlignment="1">
      <alignment horizontal="center" vertical="center" wrapText="1"/>
    </xf>
    <xf numFmtId="0" fontId="0" fillId="0" borderId="18" xfId="0" applyFont="1" applyBorder="1" applyAlignment="1">
      <alignment vertical="center" wrapText="1"/>
    </xf>
    <xf numFmtId="0" fontId="0" fillId="38" borderId="5"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0" fillId="0" borderId="8" xfId="0" applyFont="1" applyFill="1" applyBorder="1" applyAlignment="1">
      <alignment vertical="center"/>
    </xf>
    <xf numFmtId="0" fontId="0" fillId="0" borderId="5" xfId="0" applyFont="1" applyFill="1" applyBorder="1" applyAlignment="1">
      <alignment vertical="center"/>
    </xf>
    <xf numFmtId="0" fontId="0" fillId="0" borderId="1" xfId="0" applyFont="1" applyBorder="1" applyAlignment="1">
      <alignment vertical="center"/>
    </xf>
    <xf numFmtId="0" fontId="0" fillId="0" borderId="5" xfId="0" applyFont="1" applyBorder="1" applyAlignment="1">
      <alignment vertical="center"/>
    </xf>
    <xf numFmtId="0" fontId="17" fillId="0" borderId="0"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0" fillId="0" borderId="0" xfId="0" applyFont="1" applyFill="1" applyAlignment="1">
      <alignment vertical="center"/>
    </xf>
    <xf numFmtId="0" fontId="0" fillId="21" borderId="2" xfId="0" applyFont="1" applyFill="1" applyBorder="1" applyAlignment="1">
      <alignment horizontal="center" vertical="center" wrapText="1"/>
    </xf>
    <xf numFmtId="0" fontId="17" fillId="11" borderId="5" xfId="0" applyFont="1" applyFill="1" applyBorder="1" applyAlignment="1">
      <alignment horizontal="center" vertical="center" wrapText="1"/>
    </xf>
    <xf numFmtId="0" fontId="0" fillId="0" borderId="19" xfId="0" applyFont="1" applyBorder="1" applyAlignment="1">
      <alignment horizontal="center" vertical="center" wrapText="1"/>
    </xf>
    <xf numFmtId="0" fontId="19" fillId="0" borderId="5" xfId="0" applyFont="1" applyFill="1" applyBorder="1" applyAlignment="1">
      <alignment horizontal="center" vertical="center" wrapText="1"/>
    </xf>
    <xf numFmtId="0" fontId="17" fillId="0" borderId="19" xfId="0" applyFont="1" applyBorder="1" applyAlignment="1">
      <alignment horizontal="center" vertical="center" wrapText="1"/>
    </xf>
    <xf numFmtId="0" fontId="17" fillId="0" borderId="19" xfId="0" applyFont="1" applyFill="1" applyBorder="1" applyAlignment="1">
      <alignment horizontal="center" vertical="center" wrapText="1"/>
    </xf>
    <xf numFmtId="0" fontId="19" fillId="23" borderId="5"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4" fillId="0" borderId="0" xfId="0" applyFont="1" applyAlignment="1">
      <alignment vertical="center"/>
    </xf>
    <xf numFmtId="0" fontId="4" fillId="11" borderId="2" xfId="0" applyFont="1" applyFill="1" applyBorder="1" applyAlignment="1">
      <alignment horizontal="center" vertical="center" wrapText="1"/>
    </xf>
    <xf numFmtId="0" fontId="26" fillId="11" borderId="2" xfId="0" applyFont="1" applyFill="1" applyBorder="1" applyAlignment="1">
      <alignment horizontal="center" vertical="center" wrapText="1"/>
    </xf>
    <xf numFmtId="0" fontId="4" fillId="11" borderId="0" xfId="0" applyFont="1" applyFill="1" applyBorder="1" applyAlignment="1">
      <alignment horizontal="center" vertical="center" wrapText="1"/>
    </xf>
    <xf numFmtId="0" fontId="4" fillId="11" borderId="7" xfId="0" applyFont="1" applyFill="1" applyBorder="1" applyAlignment="1">
      <alignment horizontal="center" vertical="center" wrapText="1"/>
    </xf>
    <xf numFmtId="0" fontId="4" fillId="11" borderId="0" xfId="0" applyFont="1" applyFill="1" applyBorder="1" applyAlignment="1">
      <alignment vertical="center" wrapText="1"/>
    </xf>
    <xf numFmtId="0" fontId="4" fillId="11" borderId="18" xfId="0" applyFont="1" applyFill="1" applyBorder="1" applyAlignment="1">
      <alignment horizontal="center" vertical="center" wrapText="1"/>
    </xf>
    <xf numFmtId="0" fontId="4" fillId="11" borderId="8" xfId="0" applyFont="1" applyFill="1" applyBorder="1" applyAlignment="1">
      <alignment horizontal="center" vertical="center" wrapText="1"/>
    </xf>
    <xf numFmtId="0" fontId="4" fillId="11" borderId="0" xfId="0" applyFont="1" applyFill="1" applyAlignment="1">
      <alignment horizontal="center" vertical="center" wrapText="1"/>
    </xf>
    <xf numFmtId="0" fontId="4" fillId="11" borderId="6" xfId="0" applyFont="1" applyFill="1" applyBorder="1" applyAlignment="1">
      <alignment horizontal="center" vertical="center" wrapText="1"/>
    </xf>
    <xf numFmtId="0" fontId="4" fillId="11" borderId="20" xfId="0" applyFont="1" applyFill="1" applyBorder="1" applyAlignment="1">
      <alignment vertical="center" wrapText="1"/>
    </xf>
    <xf numFmtId="0" fontId="4" fillId="11" borderId="20" xfId="0" applyFont="1" applyFill="1" applyBorder="1" applyAlignment="1">
      <alignment horizontal="center" vertical="center" wrapText="1"/>
    </xf>
    <xf numFmtId="0" fontId="0" fillId="11" borderId="6" xfId="0" applyFont="1" applyFill="1" applyBorder="1" applyAlignment="1">
      <alignment horizontal="center" vertical="center" wrapText="1"/>
    </xf>
    <xf numFmtId="0" fontId="0" fillId="11" borderId="2" xfId="0" applyFont="1" applyFill="1" applyBorder="1" applyAlignment="1">
      <alignment horizontal="center" vertical="center" wrapText="1"/>
    </xf>
    <xf numFmtId="0" fontId="17" fillId="11" borderId="7" xfId="0" applyFont="1" applyFill="1" applyBorder="1" applyAlignment="1">
      <alignment horizontal="center" vertical="center" wrapText="1"/>
    </xf>
    <xf numFmtId="0" fontId="0" fillId="21" borderId="6" xfId="0" applyFont="1" applyFill="1" applyBorder="1" applyAlignment="1">
      <alignment horizontal="center" vertical="center" wrapText="1"/>
    </xf>
    <xf numFmtId="0" fontId="0" fillId="11" borderId="20" xfId="0" applyFont="1" applyFill="1" applyBorder="1" applyAlignment="1">
      <alignment horizontal="center" vertical="center" wrapText="1"/>
    </xf>
    <xf numFmtId="0" fontId="0" fillId="11" borderId="2" xfId="0" applyFont="1" applyFill="1" applyBorder="1" applyAlignment="1">
      <alignment vertical="center" wrapText="1"/>
    </xf>
    <xf numFmtId="0" fontId="4" fillId="11" borderId="5" xfId="0" applyFont="1" applyFill="1" applyBorder="1" applyAlignment="1">
      <alignment vertical="center"/>
    </xf>
    <xf numFmtId="0" fontId="17" fillId="11" borderId="1" xfId="0" applyFont="1" applyFill="1" applyBorder="1" applyAlignment="1">
      <alignment horizontal="center" vertical="center" wrapText="1"/>
    </xf>
    <xf numFmtId="0" fontId="28" fillId="0" borderId="21"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19" xfId="0" applyFont="1" applyBorder="1" applyAlignment="1">
      <alignment horizontal="center" vertical="center" wrapText="1"/>
    </xf>
    <xf numFmtId="0" fontId="29" fillId="0" borderId="1" xfId="0" applyFont="1" applyBorder="1" applyAlignment="1">
      <alignment horizontal="center" vertical="center" wrapText="1"/>
    </xf>
    <xf numFmtId="0" fontId="28" fillId="0" borderId="2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19" xfId="0" applyFont="1" applyFill="1" applyBorder="1" applyAlignment="1">
      <alignment horizontal="center" vertical="center" wrapText="1"/>
    </xf>
    <xf numFmtId="0" fontId="28" fillId="39" borderId="1" xfId="0" applyFont="1" applyFill="1" applyBorder="1" applyAlignment="1">
      <alignment horizontal="center" vertical="center" wrapText="1"/>
    </xf>
    <xf numFmtId="0" fontId="0" fillId="0" borderId="0" xfId="0" applyFill="1" applyAlignment="1">
      <alignment vertical="top" wrapText="1"/>
    </xf>
    <xf numFmtId="0" fontId="14" fillId="4" borderId="2" xfId="0" applyFont="1" applyFill="1" applyBorder="1" applyAlignment="1">
      <alignment horizontal="left" vertical="center"/>
    </xf>
    <xf numFmtId="49" fontId="0" fillId="0" borderId="5" xfId="0" applyNumberFormat="1" applyBorder="1" applyAlignment="1">
      <alignment vertical="top" wrapText="1"/>
    </xf>
    <xf numFmtId="49" fontId="0" fillId="0" borderId="2" xfId="0" applyNumberFormat="1" applyBorder="1" applyAlignment="1">
      <alignment vertical="top" wrapText="1"/>
    </xf>
    <xf numFmtId="0" fontId="13" fillId="0" borderId="5" xfId="0" applyFont="1" applyFill="1" applyBorder="1" applyAlignment="1">
      <alignment horizontal="left" vertical="center"/>
    </xf>
    <xf numFmtId="49" fontId="17" fillId="0" borderId="5" xfId="0" applyNumberFormat="1" applyFont="1" applyBorder="1" applyAlignment="1">
      <alignment vertical="top" wrapText="1"/>
    </xf>
    <xf numFmtId="0" fontId="24" fillId="0" borderId="5" xfId="0" applyFont="1" applyBorder="1" applyAlignment="1">
      <alignment vertical="top" wrapText="1" readingOrder="1"/>
    </xf>
    <xf numFmtId="49" fontId="0" fillId="0" borderId="5" xfId="0" applyNumberFormat="1" applyFont="1" applyBorder="1" applyAlignment="1">
      <alignment vertical="top" wrapText="1"/>
    </xf>
    <xf numFmtId="0" fontId="17" fillId="0" borderId="5" xfId="0" applyFont="1" applyBorder="1" applyAlignment="1">
      <alignment vertical="top" wrapText="1" readingOrder="1"/>
    </xf>
    <xf numFmtId="49" fontId="1" fillId="0" borderId="5" xfId="0" applyNumberFormat="1" applyFont="1" applyBorder="1" applyAlignment="1">
      <alignment vertical="top" wrapText="1"/>
    </xf>
    <xf numFmtId="49" fontId="0" fillId="0" borderId="5" xfId="0" applyNumberFormat="1" applyFill="1" applyBorder="1" applyAlignment="1">
      <alignment vertical="top" wrapText="1"/>
    </xf>
    <xf numFmtId="0" fontId="17" fillId="0" borderId="5" xfId="0" applyFont="1" applyBorder="1" applyAlignment="1">
      <alignment vertical="top"/>
    </xf>
    <xf numFmtId="49" fontId="17" fillId="0" borderId="5" xfId="0" applyNumberFormat="1" applyFont="1" applyFill="1" applyBorder="1" applyAlignment="1">
      <alignment vertical="top" wrapText="1"/>
    </xf>
    <xf numFmtId="0" fontId="17" fillId="0" borderId="5" xfId="0" applyFont="1" applyFill="1" applyBorder="1" applyAlignment="1">
      <alignment vertical="top" wrapText="1"/>
    </xf>
    <xf numFmtId="0" fontId="0" fillId="4" borderId="0" xfId="0" applyFill="1" applyAlignment="1">
      <alignment horizontal="center" vertical="top" wrapText="1"/>
    </xf>
    <xf numFmtId="0" fontId="0" fillId="0" borderId="5" xfId="0" applyFill="1" applyBorder="1" applyAlignment="1">
      <alignment horizontal="center" vertical="top" wrapText="1"/>
    </xf>
    <xf numFmtId="49" fontId="0" fillId="0" borderId="5" xfId="0" applyNumberFormat="1" applyBorder="1" applyAlignment="1">
      <alignment horizontal="center" vertical="top" wrapText="1"/>
    </xf>
    <xf numFmtId="49" fontId="0" fillId="0" borderId="0" xfId="0" applyNumberFormat="1" applyBorder="1" applyAlignment="1">
      <alignment horizontal="center" vertical="top" wrapText="1"/>
    </xf>
    <xf numFmtId="49" fontId="0" fillId="0" borderId="0" xfId="0" applyNumberFormat="1" applyAlignment="1">
      <alignment horizontal="center" vertical="top" wrapText="1"/>
    </xf>
    <xf numFmtId="0" fontId="0" fillId="12" borderId="0" xfId="0" applyFill="1" applyAlignment="1">
      <alignment horizontal="center" vertical="top" wrapText="1"/>
    </xf>
    <xf numFmtId="0" fontId="0" fillId="12" borderId="0" xfId="0" applyFill="1" applyBorder="1" applyAlignment="1">
      <alignment horizontal="center" vertical="top" wrapText="1"/>
    </xf>
    <xf numFmtId="0" fontId="0" fillId="16" borderId="0" xfId="0" applyFill="1" applyAlignment="1">
      <alignment horizontal="center" vertical="top" wrapText="1"/>
    </xf>
    <xf numFmtId="0" fontId="0" fillId="17" borderId="0" xfId="0" applyFill="1" applyAlignment="1">
      <alignment horizontal="center" vertical="top" wrapText="1"/>
    </xf>
    <xf numFmtId="0" fontId="0" fillId="0" borderId="5" xfId="0" applyNumberFormat="1" applyBorder="1" applyAlignment="1">
      <alignment horizontal="center" vertical="top" wrapText="1"/>
    </xf>
    <xf numFmtId="0" fontId="0" fillId="13" borderId="0" xfId="0" applyFill="1" applyAlignment="1">
      <alignment horizontal="center" vertical="top" wrapText="1"/>
    </xf>
    <xf numFmtId="0" fontId="0" fillId="28" borderId="0" xfId="0" applyFill="1" applyAlignment="1">
      <alignment horizontal="center" vertical="top" wrapText="1"/>
    </xf>
    <xf numFmtId="49" fontId="0" fillId="27" borderId="5" xfId="0" applyNumberFormat="1" applyFill="1" applyBorder="1" applyAlignment="1">
      <alignment vertical="top" wrapText="1"/>
    </xf>
    <xf numFmtId="49" fontId="17" fillId="27" borderId="5" xfId="0" applyNumberFormat="1" applyFont="1" applyFill="1" applyBorder="1" applyAlignment="1">
      <alignment vertical="top" wrapText="1"/>
    </xf>
    <xf numFmtId="0" fontId="0" fillId="4" borderId="2" xfId="0" applyFill="1" applyBorder="1" applyAlignment="1">
      <alignment vertical="top" wrapText="1"/>
    </xf>
    <xf numFmtId="49" fontId="0" fillId="4" borderId="2" xfId="0" applyNumberFormat="1" applyFill="1" applyBorder="1" applyAlignment="1">
      <alignment vertical="top" wrapText="1"/>
    </xf>
    <xf numFmtId="0" fontId="27" fillId="0" borderId="2" xfId="0" applyFont="1" applyBorder="1" applyAlignment="1">
      <alignment vertical="top" wrapText="1"/>
    </xf>
    <xf numFmtId="49" fontId="27" fillId="0" borderId="0" xfId="0" applyNumberFormat="1" applyFont="1" applyAlignment="1">
      <alignment vertical="top" wrapText="1"/>
    </xf>
    <xf numFmtId="49" fontId="27" fillId="0" borderId="2" xfId="0" applyNumberFormat="1" applyFont="1" applyBorder="1" applyAlignment="1">
      <alignment vertical="top" wrapText="1"/>
    </xf>
    <xf numFmtId="0" fontId="30" fillId="0" borderId="0" xfId="0" applyFont="1" applyAlignment="1">
      <alignment vertical="center" wrapText="1"/>
    </xf>
    <xf numFmtId="0" fontId="0" fillId="35" borderId="4" xfId="0" applyFill="1" applyBorder="1"/>
    <xf numFmtId="0" fontId="0" fillId="0" borderId="0" xfId="0" applyBorder="1" applyAlignment="1">
      <alignment vertical="top" wrapText="1"/>
    </xf>
    <xf numFmtId="0" fontId="7" fillId="0" borderId="0" xfId="0" applyFont="1" applyBorder="1" applyAlignment="1">
      <alignment horizontal="center" vertical="center" wrapText="1"/>
    </xf>
    <xf numFmtId="0" fontId="17" fillId="0" borderId="21" xfId="0" applyFont="1" applyFill="1" applyBorder="1" applyAlignment="1">
      <alignment horizontal="center" vertical="center" wrapText="1"/>
    </xf>
    <xf numFmtId="0" fontId="7" fillId="0" borderId="1" xfId="0" applyFont="1" applyBorder="1" applyAlignment="1">
      <alignment horizontal="center" vertical="top" wrapText="1"/>
    </xf>
    <xf numFmtId="0" fontId="7" fillId="0" borderId="1" xfId="0" applyFont="1" applyFill="1" applyBorder="1" applyAlignment="1">
      <alignment horizontal="center" vertical="top" wrapText="1"/>
    </xf>
    <xf numFmtId="0" fontId="0" fillId="7" borderId="0" xfId="0" applyFont="1" applyFill="1" applyBorder="1" applyAlignment="1">
      <alignment horizontal="center" vertical="center" wrapText="1"/>
    </xf>
    <xf numFmtId="0" fontId="0" fillId="7" borderId="18" xfId="0" applyFont="1" applyFill="1" applyBorder="1" applyAlignment="1">
      <alignment horizontal="center" vertical="center" wrapText="1"/>
    </xf>
    <xf numFmtId="0" fontId="26" fillId="11" borderId="6" xfId="0" applyFont="1" applyFill="1" applyBorder="1" applyAlignment="1">
      <alignment horizontal="center" vertical="center" wrapText="1"/>
    </xf>
    <xf numFmtId="0" fontId="26" fillId="11" borderId="2" xfId="0" applyFont="1" applyFill="1" applyBorder="1" applyAlignment="1">
      <alignment horizontal="center" vertical="center" wrapText="1"/>
    </xf>
    <xf numFmtId="0" fontId="26" fillId="11" borderId="7" xfId="0" applyFont="1" applyFill="1" applyBorder="1" applyAlignment="1">
      <alignment horizontal="center" vertical="center" wrapText="1"/>
    </xf>
    <xf numFmtId="0" fontId="17" fillId="7" borderId="8" xfId="0" applyFont="1" applyFill="1" applyBorder="1" applyAlignment="1">
      <alignment horizontal="center" vertical="center" wrapText="1"/>
    </xf>
    <xf numFmtId="0" fontId="17" fillId="7" borderId="0" xfId="0" applyFont="1" applyFill="1" applyBorder="1" applyAlignment="1">
      <alignment horizontal="center" vertical="center" wrapText="1"/>
    </xf>
    <xf numFmtId="0" fontId="17" fillId="7" borderId="18" xfId="0" applyFont="1" applyFill="1" applyBorder="1" applyAlignment="1">
      <alignment horizontal="center" vertical="center" wrapText="1"/>
    </xf>
    <xf numFmtId="0" fontId="0" fillId="37" borderId="8" xfId="0" applyFont="1" applyFill="1" applyBorder="1" applyAlignment="1">
      <alignment horizontal="center" vertical="center" wrapText="1"/>
    </xf>
    <xf numFmtId="0" fontId="0" fillId="37" borderId="0" xfId="0" applyFont="1" applyFill="1" applyBorder="1" applyAlignment="1">
      <alignment horizontal="center" vertical="center" wrapText="1"/>
    </xf>
    <xf numFmtId="0" fontId="0" fillId="37" borderId="18" xfId="0" applyFont="1" applyFill="1" applyBorder="1" applyAlignment="1">
      <alignment horizontal="center" vertical="center" wrapText="1"/>
    </xf>
    <xf numFmtId="0" fontId="4" fillId="19" borderId="3" xfId="0" applyFont="1" applyFill="1" applyBorder="1" applyAlignment="1">
      <alignment horizontal="center" vertical="center" wrapText="1"/>
    </xf>
    <xf numFmtId="0" fontId="4" fillId="19" borderId="0" xfId="0" applyFont="1" applyFill="1" applyBorder="1" applyAlignment="1">
      <alignment horizontal="center" vertical="center" wrapText="1"/>
    </xf>
    <xf numFmtId="0" fontId="4" fillId="19" borderId="2" xfId="0" applyFont="1" applyFill="1" applyBorder="1" applyAlignment="1">
      <alignment horizontal="center" vertical="center" wrapText="1"/>
    </xf>
    <xf numFmtId="0" fontId="3" fillId="0" borderId="9" xfId="0" applyFont="1" applyBorder="1" applyAlignment="1">
      <alignment horizontal="center" vertical="top" readingOrder="1"/>
    </xf>
    <xf numFmtId="0" fontId="3" fillId="0" borderId="10" xfId="0" applyFont="1" applyBorder="1" applyAlignment="1">
      <alignment horizontal="center" vertical="top" readingOrder="1"/>
    </xf>
    <xf numFmtId="0" fontId="30" fillId="0" borderId="0" xfId="0" applyFont="1" applyAlignment="1">
      <alignment horizontal="center" vertical="center" wrapText="1"/>
    </xf>
    <xf numFmtId="0" fontId="3" fillId="0" borderId="19" xfId="0" applyFont="1" applyBorder="1" applyAlignment="1">
      <alignment horizontal="center" vertical="center" wrapText="1" readingOrder="1"/>
    </xf>
    <xf numFmtId="0" fontId="3" fillId="0" borderId="5" xfId="0" applyFont="1" applyBorder="1" applyAlignment="1">
      <alignment horizontal="center" vertical="center" wrapText="1" readingOrder="1"/>
    </xf>
    <xf numFmtId="0" fontId="3" fillId="0" borderId="19" xfId="0" applyFont="1" applyBorder="1" applyAlignment="1">
      <alignment horizontal="left" vertical="top" wrapText="1" readingOrder="1"/>
    </xf>
    <xf numFmtId="0" fontId="3" fillId="0" borderId="5" xfId="0" applyFont="1" applyBorder="1" applyAlignment="1">
      <alignment horizontal="left" vertical="top" wrapText="1" readingOrder="1"/>
    </xf>
    <xf numFmtId="0" fontId="0" fillId="25" borderId="0" xfId="0" applyFill="1" applyAlignment="1">
      <alignment horizontal="center" vertical="center" wrapText="1"/>
    </xf>
    <xf numFmtId="0" fontId="0" fillId="25" borderId="0" xfId="0" applyFill="1" applyAlignment="1">
      <alignment horizontal="center"/>
    </xf>
    <xf numFmtId="0" fontId="0" fillId="2" borderId="0" xfId="0" applyFill="1" applyAlignment="1">
      <alignment horizontal="center" vertical="center" wrapText="1"/>
    </xf>
    <xf numFmtId="0" fontId="0" fillId="14" borderId="0" xfId="0" applyFill="1" applyAlignment="1">
      <alignment horizontal="center"/>
    </xf>
    <xf numFmtId="0" fontId="3" fillId="22" borderId="3" xfId="0" applyFont="1" applyFill="1" applyBorder="1" applyAlignment="1">
      <alignment horizontal="center" vertical="center" wrapText="1"/>
    </xf>
    <xf numFmtId="0" fontId="3" fillId="22" borderId="0" xfId="0" applyFont="1" applyFill="1" applyBorder="1" applyAlignment="1">
      <alignment horizontal="center" vertical="center" wrapText="1"/>
    </xf>
    <xf numFmtId="0" fontId="3" fillId="22"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23" borderId="3" xfId="0" applyFont="1" applyFill="1" applyBorder="1" applyAlignment="1">
      <alignment horizontal="center" vertical="center" wrapText="1"/>
    </xf>
    <xf numFmtId="0" fontId="3" fillId="23" borderId="0" xfId="0" applyFont="1" applyFill="1" applyBorder="1" applyAlignment="1">
      <alignment horizontal="center" vertical="center" wrapText="1"/>
    </xf>
    <xf numFmtId="0" fontId="3" fillId="23" borderId="2" xfId="0" applyFont="1" applyFill="1" applyBorder="1" applyAlignment="1">
      <alignment horizontal="center" vertical="center" wrapText="1"/>
    </xf>
    <xf numFmtId="0" fontId="3" fillId="24" borderId="3" xfId="0" applyFont="1" applyFill="1" applyBorder="1" applyAlignment="1">
      <alignment horizontal="center" vertical="center" wrapText="1"/>
    </xf>
    <xf numFmtId="0" fontId="3" fillId="24" borderId="2" xfId="0" applyFont="1" applyFill="1" applyBorder="1" applyAlignment="1">
      <alignment horizontal="center" vertical="center" wrapText="1"/>
    </xf>
  </cellXfs>
  <cellStyles count="1">
    <cellStyle name="Normal" xfId="0" builtinId="0"/>
  </cellStyles>
  <dxfs count="55">
    <dxf>
      <font>
        <color theme="9"/>
      </font>
      <fill>
        <patternFill>
          <fgColor theme="9"/>
          <bgColor theme="9"/>
        </patternFill>
      </fill>
    </dxf>
    <dxf>
      <font>
        <color theme="9"/>
      </font>
      <fill>
        <patternFill>
          <fgColor theme="9"/>
          <bgColor theme="9"/>
        </patternFill>
      </fill>
    </dxf>
    <dxf>
      <font>
        <color theme="9"/>
      </font>
      <fill>
        <patternFill>
          <fgColor theme="9"/>
          <bgColor theme="9"/>
        </patternFill>
      </fill>
    </dxf>
    <dxf>
      <font>
        <color theme="9"/>
      </font>
      <fill>
        <patternFill>
          <fgColor theme="9"/>
          <bgColor theme="9"/>
        </patternFill>
      </fill>
    </dxf>
    <dxf>
      <font>
        <color theme="9"/>
      </font>
      <fill>
        <patternFill>
          <fgColor theme="9"/>
          <bgColor theme="9"/>
        </patternFill>
      </fill>
    </dxf>
    <dxf>
      <font>
        <color theme="9"/>
      </font>
      <fill>
        <patternFill>
          <fgColor theme="9"/>
          <bgColor theme="9"/>
        </patternFill>
      </fill>
    </dxf>
    <dxf>
      <font>
        <color theme="9"/>
      </font>
      <fill>
        <patternFill>
          <fgColor theme="9"/>
          <bgColor theme="9"/>
        </patternFill>
      </fill>
    </dxf>
    <dxf>
      <font>
        <color theme="9"/>
      </font>
      <fill>
        <patternFill>
          <fgColor theme="9"/>
          <bgColor theme="9"/>
        </patternFill>
      </fill>
    </dxf>
    <dxf>
      <font>
        <color theme="9"/>
      </font>
      <fill>
        <patternFill>
          <fgColor theme="9"/>
          <bgColor theme="9"/>
        </patternFill>
      </fill>
    </dxf>
    <dxf>
      <font>
        <color theme="9"/>
      </font>
      <fill>
        <patternFill>
          <fgColor theme="9"/>
          <bgColor theme="9"/>
        </patternFill>
      </fill>
    </dxf>
    <dxf>
      <font>
        <color theme="9"/>
      </font>
      <fill>
        <patternFill>
          <fgColor theme="9"/>
          <bgColor theme="9"/>
        </patternFill>
      </fill>
    </dxf>
    <dxf>
      <font>
        <color theme="9"/>
      </font>
      <fill>
        <patternFill>
          <fgColor theme="9"/>
          <bgColor theme="9"/>
        </patternFill>
      </fill>
    </dxf>
    <dxf>
      <font>
        <color theme="9"/>
      </font>
      <fill>
        <patternFill>
          <fgColor theme="9"/>
          <bgColor theme="9"/>
        </patternFill>
      </fill>
    </dxf>
    <dxf>
      <font>
        <color theme="9"/>
      </font>
      <fill>
        <patternFill>
          <fgColor theme="9"/>
          <bgColor theme="9"/>
        </patternFill>
      </fill>
    </dxf>
    <dxf>
      <font>
        <color theme="9"/>
      </font>
      <fill>
        <patternFill>
          <fgColor theme="9"/>
          <bgColor theme="9"/>
        </patternFill>
      </fill>
    </dxf>
    <dxf>
      <font>
        <color theme="9"/>
      </font>
      <fill>
        <patternFill>
          <fgColor theme="9"/>
          <bgColor theme="9"/>
        </patternFill>
      </fill>
    </dxf>
    <dxf>
      <font>
        <color theme="9"/>
      </font>
      <fill>
        <patternFill>
          <fgColor theme="9"/>
          <bgColor theme="9"/>
        </patternFill>
      </fill>
    </dxf>
    <dxf>
      <font>
        <color theme="9"/>
      </font>
      <fill>
        <patternFill>
          <fgColor theme="9"/>
          <bgColor theme="9"/>
        </patternFill>
      </fill>
    </dxf>
    <dxf>
      <font>
        <color theme="9"/>
      </font>
      <fill>
        <patternFill>
          <fgColor theme="9"/>
          <bgColor theme="9"/>
        </patternFill>
      </fill>
    </dxf>
    <dxf>
      <font>
        <color theme="9"/>
      </font>
      <fill>
        <patternFill>
          <fgColor theme="9"/>
          <bgColor theme="9"/>
        </patternFill>
      </fill>
    </dxf>
    <dxf>
      <font>
        <color theme="9"/>
      </font>
      <fill>
        <patternFill>
          <fgColor theme="9"/>
          <bgColor theme="9"/>
        </patternFill>
      </fill>
    </dxf>
    <dxf>
      <font>
        <color theme="9"/>
      </font>
      <fill>
        <patternFill>
          <fgColor theme="9"/>
          <bgColor theme="9"/>
        </patternFill>
      </fill>
    </dxf>
    <dxf>
      <font>
        <color theme="9"/>
      </font>
      <fill>
        <patternFill>
          <fgColor theme="9"/>
          <bgColor theme="9"/>
        </patternFill>
      </fill>
    </dxf>
    <dxf>
      <font>
        <color theme="9"/>
      </font>
      <fill>
        <patternFill>
          <fgColor theme="9"/>
          <bgColor theme="9"/>
        </patternFill>
      </fill>
    </dxf>
    <dxf>
      <font>
        <color theme="9"/>
      </font>
      <fill>
        <patternFill>
          <fgColor theme="9"/>
          <bgColor theme="9"/>
        </patternFill>
      </fill>
    </dxf>
    <dxf>
      <font>
        <color theme="9"/>
      </font>
      <fill>
        <patternFill>
          <fgColor theme="9"/>
          <bgColor theme="9"/>
        </patternFill>
      </fill>
    </dxf>
    <dxf>
      <font>
        <color theme="9"/>
      </font>
      <fill>
        <patternFill>
          <fgColor theme="9"/>
          <bgColor theme="9"/>
        </patternFill>
      </fill>
    </dxf>
    <dxf>
      <font>
        <color theme="9"/>
      </font>
      <fill>
        <patternFill>
          <fgColor theme="9"/>
          <bgColor theme="9"/>
        </patternFill>
      </fill>
    </dxf>
    <dxf>
      <font>
        <color theme="9"/>
      </font>
      <fill>
        <patternFill>
          <fgColor theme="9"/>
          <bgColor theme="9"/>
        </patternFill>
      </fill>
    </dxf>
    <dxf>
      <font>
        <color theme="9"/>
      </font>
      <fill>
        <patternFill>
          <fgColor theme="9"/>
          <bgColor theme="9"/>
        </patternFill>
      </fill>
    </dxf>
    <dxf>
      <font>
        <color theme="9"/>
      </font>
      <fill>
        <patternFill>
          <fgColor theme="9"/>
          <bgColor theme="9"/>
        </patternFill>
      </fill>
    </dxf>
    <dxf>
      <font>
        <color theme="9"/>
      </font>
      <fill>
        <patternFill>
          <fgColor theme="9"/>
          <bgColor theme="9"/>
        </patternFill>
      </fill>
    </dxf>
    <dxf>
      <font>
        <color theme="9"/>
      </font>
      <fill>
        <patternFill>
          <fgColor theme="9"/>
          <bgColor theme="9"/>
        </patternFill>
      </fill>
    </dxf>
    <dxf>
      <font>
        <color theme="9"/>
      </font>
      <fill>
        <patternFill>
          <fgColor theme="9"/>
          <bgColor theme="9"/>
        </patternFill>
      </fill>
    </dxf>
    <dxf>
      <font>
        <color theme="9"/>
      </font>
      <fill>
        <patternFill>
          <fgColor theme="9"/>
          <bgColor theme="9"/>
        </patternFill>
      </fill>
    </dxf>
    <dxf>
      <font>
        <color theme="9"/>
      </font>
      <fill>
        <patternFill>
          <fgColor theme="9"/>
          <bgColor theme="9"/>
        </patternFill>
      </fill>
    </dxf>
    <dxf>
      <font>
        <color theme="9"/>
      </font>
      <fill>
        <patternFill>
          <fgColor theme="9"/>
          <bgColor theme="9"/>
        </patternFill>
      </fill>
    </dxf>
    <dxf>
      <font>
        <color theme="9"/>
      </font>
      <fill>
        <patternFill>
          <fgColor theme="9"/>
          <bgColor theme="9"/>
        </patternFill>
      </fill>
    </dxf>
    <dxf>
      <font>
        <color theme="9"/>
      </font>
      <fill>
        <patternFill>
          <fgColor theme="9"/>
          <bgColor theme="9"/>
        </patternFill>
      </fill>
    </dxf>
    <dxf>
      <font>
        <color theme="9"/>
      </font>
      <fill>
        <patternFill>
          <fgColor theme="9"/>
          <bgColor theme="9"/>
        </patternFill>
      </fill>
    </dxf>
    <dxf>
      <font>
        <color theme="9"/>
      </font>
      <fill>
        <patternFill>
          <fgColor theme="9"/>
          <bgColor theme="9"/>
        </patternFill>
      </fill>
    </dxf>
    <dxf>
      <font>
        <color theme="9"/>
      </font>
      <fill>
        <patternFill>
          <fgColor theme="9"/>
          <bgColor theme="9"/>
        </patternFill>
      </fill>
    </dxf>
    <dxf>
      <font>
        <color theme="9"/>
      </font>
      <fill>
        <patternFill>
          <fgColor theme="9"/>
          <bgColor theme="9"/>
        </patternFill>
      </fill>
    </dxf>
    <dxf>
      <font>
        <color theme="9"/>
      </font>
      <fill>
        <patternFill>
          <fgColor theme="9"/>
          <bgColor theme="9"/>
        </patternFill>
      </fill>
    </dxf>
    <dxf>
      <font>
        <color theme="9"/>
      </font>
      <fill>
        <patternFill>
          <fgColor theme="9"/>
          <bgColor theme="9"/>
        </patternFill>
      </fill>
    </dxf>
    <dxf>
      <font>
        <color theme="9"/>
      </font>
      <fill>
        <patternFill>
          <fgColor theme="9"/>
          <bgColor theme="9"/>
        </patternFill>
      </fill>
    </dxf>
    <dxf>
      <font>
        <color theme="9"/>
      </font>
      <fill>
        <patternFill>
          <fgColor theme="9"/>
          <bgColor theme="9"/>
        </patternFill>
      </fill>
    </dxf>
    <dxf>
      <font>
        <color theme="9"/>
      </font>
      <fill>
        <patternFill>
          <fgColor theme="9"/>
          <bgColor theme="9"/>
        </patternFill>
      </fill>
    </dxf>
    <dxf>
      <font>
        <color theme="9"/>
      </font>
      <fill>
        <patternFill>
          <fgColor theme="9"/>
          <bgColor theme="9"/>
        </patternFill>
      </fill>
    </dxf>
    <dxf>
      <font>
        <color theme="9"/>
      </font>
      <fill>
        <patternFill>
          <fgColor theme="9"/>
          <bgColor theme="9"/>
        </patternFill>
      </fill>
    </dxf>
    <dxf>
      <font>
        <color theme="9"/>
      </font>
      <fill>
        <patternFill>
          <fgColor theme="9"/>
          <bgColor theme="9"/>
        </patternFill>
      </fill>
    </dxf>
    <dxf>
      <font>
        <color theme="9"/>
      </font>
      <fill>
        <patternFill>
          <fgColor theme="9"/>
          <bgColor theme="9"/>
        </patternFill>
      </fill>
    </dxf>
    <dxf>
      <font>
        <color theme="9"/>
      </font>
      <fill>
        <patternFill>
          <fgColor theme="9"/>
          <bgColor theme="9"/>
        </patternFill>
      </fill>
    </dxf>
    <dxf>
      <font>
        <color theme="9"/>
      </font>
      <fill>
        <patternFill>
          <fgColor theme="9"/>
          <bgColor theme="9"/>
        </patternFill>
      </fill>
    </dxf>
    <dxf>
      <font>
        <color theme="9"/>
      </font>
      <fill>
        <patternFill>
          <fgColor theme="9"/>
          <bgColor theme="9"/>
        </patternFill>
      </fill>
    </dxf>
  </dxfs>
  <tableStyles count="0" defaultTableStyle="TableStyleMedium2" defaultPivotStyle="PivotStyleLight16"/>
  <colors>
    <mruColors>
      <color rgb="FFF5B9C7"/>
      <color rgb="FFC9A6E4"/>
      <color rgb="FFE33961"/>
      <color rgb="FFE2CFF1"/>
      <color rgb="FFFCD4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arlotte.pradinaud/Dropbox/Panorama%20des%20m&#233;thodes/2_Fiches/0_Descriptif_et%20evaluation/02_Grille_Notation_interne/Grille_NOTATION_public_v1_061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Description"/>
      <sheetName val="Evaluation"/>
      <sheetName val="Annexe_NOTATION"/>
      <sheetName val="off_listes"/>
      <sheetName val="Annexe_Pondération"/>
    </sheetNames>
    <sheetDataSet>
      <sheetData sheetId="0"/>
      <sheetData sheetId="1"/>
      <sheetData sheetId="2"/>
      <sheetData sheetId="3"/>
      <sheetData sheetId="4"/>
      <sheetData sheetId="5">
        <row r="3">
          <cell r="C3">
            <v>0.11914893617021277</v>
          </cell>
        </row>
        <row r="4">
          <cell r="C4">
            <v>0.13191489361702127</v>
          </cell>
        </row>
        <row r="5">
          <cell r="C5">
            <v>0.2</v>
          </cell>
        </row>
        <row r="6">
          <cell r="C6">
            <v>0.2978723404255319</v>
          </cell>
        </row>
        <row r="7">
          <cell r="C7">
            <v>0.18297872340425531</v>
          </cell>
        </row>
        <row r="8">
          <cell r="C8">
            <v>6.8085106382978725E-2</v>
          </cell>
        </row>
        <row r="9">
          <cell r="C9">
            <v>0.5</v>
          </cell>
        </row>
        <row r="10">
          <cell r="C10">
            <v>0.5</v>
          </cell>
        </row>
        <row r="11">
          <cell r="C11">
            <v>0.33333333333333331</v>
          </cell>
        </row>
        <row r="12">
          <cell r="C12">
            <v>0.33333333333333331</v>
          </cell>
        </row>
        <row r="13">
          <cell r="C13">
            <v>0.33333333333333331</v>
          </cell>
        </row>
        <row r="14">
          <cell r="C14">
            <v>0.5</v>
          </cell>
        </row>
        <row r="15">
          <cell r="C15">
            <v>0.5</v>
          </cell>
        </row>
        <row r="16">
          <cell r="C16">
            <v>0.25</v>
          </cell>
        </row>
        <row r="17">
          <cell r="C17">
            <v>0.25</v>
          </cell>
        </row>
        <row r="18">
          <cell r="C18">
            <v>0.25</v>
          </cell>
        </row>
        <row r="19">
          <cell r="C19">
            <v>0.25</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F41"/>
  <sheetViews>
    <sheetView topLeftCell="A15" zoomScaleNormal="100" workbookViewId="0">
      <selection activeCell="O32" sqref="O32"/>
    </sheetView>
  </sheetViews>
  <sheetFormatPr baseColWidth="10" defaultRowHeight="15" x14ac:dyDescent="0.25"/>
  <cols>
    <col min="1" max="1" width="23.85546875" customWidth="1"/>
    <col min="2" max="3" width="14.85546875" customWidth="1"/>
    <col min="4" max="4" width="49.28515625" customWidth="1"/>
    <col min="5" max="5" width="20.85546875" hidden="1" customWidth="1"/>
    <col min="6" max="6" width="54" hidden="1" customWidth="1"/>
  </cols>
  <sheetData>
    <row r="1" spans="1:6" x14ac:dyDescent="0.25">
      <c r="A1" s="88"/>
      <c r="B1" t="s">
        <v>471</v>
      </c>
    </row>
    <row r="2" spans="1:6" x14ac:dyDescent="0.25">
      <c r="A2" s="89"/>
      <c r="B2" t="s">
        <v>472</v>
      </c>
    </row>
    <row r="4" spans="1:6" ht="30" x14ac:dyDescent="0.25">
      <c r="B4" s="93" t="s">
        <v>498</v>
      </c>
      <c r="C4" s="93" t="s">
        <v>924</v>
      </c>
      <c r="D4" s="90" t="s">
        <v>916</v>
      </c>
      <c r="E4" s="91" t="s">
        <v>473</v>
      </c>
      <c r="F4" s="91" t="s">
        <v>474</v>
      </c>
    </row>
    <row r="5" spans="1:6" x14ac:dyDescent="0.25">
      <c r="A5" s="94" t="s">
        <v>39</v>
      </c>
      <c r="B5" s="65" t="s">
        <v>499</v>
      </c>
      <c r="C5" s="65" t="s">
        <v>849</v>
      </c>
      <c r="D5" s="93" t="s">
        <v>164</v>
      </c>
      <c r="E5" s="92"/>
      <c r="F5" s="92"/>
    </row>
    <row r="6" spans="1:6" x14ac:dyDescent="0.25">
      <c r="A6" s="94" t="s">
        <v>40</v>
      </c>
      <c r="B6" s="65" t="s">
        <v>500</v>
      </c>
      <c r="C6" s="65" t="s">
        <v>849</v>
      </c>
      <c r="D6" s="93" t="s">
        <v>937</v>
      </c>
      <c r="E6" s="92"/>
      <c r="F6" s="92"/>
    </row>
    <row r="7" spans="1:6" x14ac:dyDescent="0.25">
      <c r="A7" s="94" t="s">
        <v>41</v>
      </c>
      <c r="B7" s="65" t="s">
        <v>501</v>
      </c>
      <c r="C7" s="65" t="s">
        <v>849</v>
      </c>
      <c r="D7" s="93" t="s">
        <v>204</v>
      </c>
      <c r="E7" s="92"/>
      <c r="F7" s="92" t="s">
        <v>326</v>
      </c>
    </row>
    <row r="8" spans="1:6" x14ac:dyDescent="0.25">
      <c r="A8" s="94" t="s">
        <v>42</v>
      </c>
      <c r="B8" s="65" t="s">
        <v>502</v>
      </c>
      <c r="C8" s="65" t="s">
        <v>849</v>
      </c>
      <c r="D8" s="93" t="s">
        <v>203</v>
      </c>
      <c r="E8" s="92"/>
      <c r="F8" s="92"/>
    </row>
    <row r="9" spans="1:6" x14ac:dyDescent="0.25">
      <c r="A9" s="94" t="s">
        <v>43</v>
      </c>
      <c r="B9" s="65" t="s">
        <v>503</v>
      </c>
      <c r="C9" s="65" t="s">
        <v>849</v>
      </c>
      <c r="D9" s="93" t="s">
        <v>216</v>
      </c>
      <c r="E9" s="92"/>
      <c r="F9" s="92"/>
    </row>
    <row r="10" spans="1:6" x14ac:dyDescent="0.25">
      <c r="A10" s="94" t="s">
        <v>44</v>
      </c>
      <c r="B10" s="65" t="s">
        <v>504</v>
      </c>
      <c r="C10" s="65" t="s">
        <v>849</v>
      </c>
      <c r="D10" s="93" t="s">
        <v>223</v>
      </c>
      <c r="E10" s="92"/>
      <c r="F10" s="92"/>
    </row>
    <row r="11" spans="1:6" x14ac:dyDescent="0.25">
      <c r="A11" s="94" t="s">
        <v>45</v>
      </c>
      <c r="B11" s="65" t="s">
        <v>505</v>
      </c>
      <c r="C11" s="65" t="s">
        <v>849</v>
      </c>
      <c r="D11" s="93" t="s">
        <v>290</v>
      </c>
      <c r="E11" s="92"/>
      <c r="F11" s="92"/>
    </row>
    <row r="12" spans="1:6" x14ac:dyDescent="0.25">
      <c r="A12" s="95" t="s">
        <v>497</v>
      </c>
      <c r="B12" s="65" t="s">
        <v>511</v>
      </c>
      <c r="C12" s="65" t="s">
        <v>849</v>
      </c>
      <c r="D12" s="93" t="s">
        <v>295</v>
      </c>
      <c r="E12" s="92" t="s">
        <v>284</v>
      </c>
      <c r="F12" s="92" t="s">
        <v>315</v>
      </c>
    </row>
    <row r="13" spans="1:6" x14ac:dyDescent="0.25">
      <c r="A13" s="94" t="s">
        <v>514</v>
      </c>
      <c r="B13" s="65" t="s">
        <v>506</v>
      </c>
      <c r="C13" s="65" t="s">
        <v>849</v>
      </c>
      <c r="D13" s="93" t="s">
        <v>305</v>
      </c>
      <c r="E13" s="92"/>
      <c r="F13" s="92"/>
    </row>
    <row r="14" spans="1:6" ht="30" x14ac:dyDescent="0.25">
      <c r="A14" s="94" t="s">
        <v>515</v>
      </c>
      <c r="B14" s="65" t="s">
        <v>507</v>
      </c>
      <c r="C14" s="65" t="s">
        <v>849</v>
      </c>
      <c r="D14" s="65" t="s">
        <v>321</v>
      </c>
      <c r="E14" s="92"/>
      <c r="F14" s="92" t="s">
        <v>334</v>
      </c>
    </row>
    <row r="15" spans="1:6" ht="30" x14ac:dyDescent="0.25">
      <c r="A15" s="95" t="s">
        <v>1055</v>
      </c>
      <c r="B15" s="65" t="s">
        <v>1056</v>
      </c>
      <c r="C15" s="65" t="s">
        <v>849</v>
      </c>
      <c r="D15" s="93" t="s">
        <v>322</v>
      </c>
      <c r="E15" s="92" t="s">
        <v>272</v>
      </c>
      <c r="F15" s="92" t="s">
        <v>348</v>
      </c>
    </row>
    <row r="16" spans="1:6" ht="45" x14ac:dyDescent="0.25">
      <c r="A16" s="94" t="s">
        <v>46</v>
      </c>
      <c r="B16" s="65" t="s">
        <v>508</v>
      </c>
      <c r="C16" s="65" t="s">
        <v>849</v>
      </c>
      <c r="D16" s="93" t="s">
        <v>325</v>
      </c>
      <c r="E16" s="92"/>
      <c r="F16" s="92" t="s">
        <v>361</v>
      </c>
    </row>
    <row r="17" spans="1:6" x14ac:dyDescent="0.25">
      <c r="A17" s="94" t="s">
        <v>47</v>
      </c>
      <c r="B17" s="65" t="s">
        <v>519</v>
      </c>
      <c r="C17" s="65" t="s">
        <v>849</v>
      </c>
      <c r="D17" s="93" t="s">
        <v>362</v>
      </c>
      <c r="E17" s="92" t="s">
        <v>272</v>
      </c>
      <c r="F17" s="92"/>
    </row>
    <row r="18" spans="1:6" x14ac:dyDescent="0.25">
      <c r="A18" s="94" t="s">
        <v>48</v>
      </c>
      <c r="B18" s="65" t="s">
        <v>520</v>
      </c>
      <c r="C18" s="65" t="s">
        <v>849</v>
      </c>
      <c r="D18" s="93" t="s">
        <v>364</v>
      </c>
      <c r="E18" s="92"/>
      <c r="F18" s="92"/>
    </row>
    <row r="19" spans="1:6" x14ac:dyDescent="0.25">
      <c r="A19" s="94" t="s">
        <v>49</v>
      </c>
      <c r="B19" s="65" t="s">
        <v>521</v>
      </c>
      <c r="C19" s="65" t="s">
        <v>849</v>
      </c>
      <c r="D19" s="93" t="s">
        <v>378</v>
      </c>
      <c r="E19" s="92"/>
      <c r="F19" s="92"/>
    </row>
    <row r="20" spans="1:6" ht="30" x14ac:dyDescent="0.25">
      <c r="A20" s="94" t="s">
        <v>50</v>
      </c>
      <c r="B20" s="65" t="s">
        <v>516</v>
      </c>
      <c r="C20" s="65" t="s">
        <v>849</v>
      </c>
      <c r="D20" s="93" t="s">
        <v>917</v>
      </c>
      <c r="E20" s="92"/>
      <c r="F20" s="92" t="s">
        <v>411</v>
      </c>
    </row>
    <row r="21" spans="1:6" ht="28.5" customHeight="1" x14ac:dyDescent="0.25">
      <c r="A21" s="95" t="s">
        <v>510</v>
      </c>
      <c r="B21" s="65" t="s">
        <v>512</v>
      </c>
      <c r="C21" s="65" t="s">
        <v>849</v>
      </c>
      <c r="D21" s="93" t="s">
        <v>412</v>
      </c>
      <c r="E21" s="92" t="s">
        <v>284</v>
      </c>
      <c r="F21" s="92" t="s">
        <v>410</v>
      </c>
    </row>
    <row r="22" spans="1:6" x14ac:dyDescent="0.25">
      <c r="A22" s="95" t="s">
        <v>509</v>
      </c>
      <c r="B22" s="65" t="s">
        <v>513</v>
      </c>
      <c r="C22" s="65" t="s">
        <v>849</v>
      </c>
      <c r="D22" s="93" t="s">
        <v>918</v>
      </c>
      <c r="E22" s="92" t="s">
        <v>284</v>
      </c>
      <c r="F22" s="92" t="s">
        <v>315</v>
      </c>
    </row>
    <row r="23" spans="1:6" x14ac:dyDescent="0.25">
      <c r="A23" s="94" t="s">
        <v>51</v>
      </c>
      <c r="B23" s="65" t="s">
        <v>517</v>
      </c>
      <c r="C23" s="65" t="s">
        <v>849</v>
      </c>
      <c r="D23" s="93" t="s">
        <v>535</v>
      </c>
      <c r="E23" s="92"/>
      <c r="F23" s="92"/>
    </row>
    <row r="24" spans="1:6" x14ac:dyDescent="0.25">
      <c r="A24" s="94" t="s">
        <v>52</v>
      </c>
      <c r="B24" s="65" t="s">
        <v>518</v>
      </c>
      <c r="C24" s="65" t="s">
        <v>849</v>
      </c>
      <c r="D24" s="93" t="s">
        <v>919</v>
      </c>
      <c r="E24" s="93"/>
      <c r="F24" s="93"/>
    </row>
    <row r="25" spans="1:6" x14ac:dyDescent="0.25">
      <c r="A25" s="94" t="s">
        <v>567</v>
      </c>
      <c r="B25" s="65" t="s">
        <v>568</v>
      </c>
      <c r="C25" s="65" t="s">
        <v>849</v>
      </c>
      <c r="D25" s="93" t="s">
        <v>920</v>
      </c>
      <c r="E25" s="93"/>
      <c r="F25" s="93"/>
    </row>
    <row r="26" spans="1:6" x14ac:dyDescent="0.25">
      <c r="A26" s="94" t="s">
        <v>673</v>
      </c>
      <c r="B26" s="65" t="s">
        <v>672</v>
      </c>
      <c r="C26" s="65" t="s">
        <v>849</v>
      </c>
      <c r="D26" s="93" t="s">
        <v>379</v>
      </c>
      <c r="E26" s="93"/>
      <c r="F26" s="93"/>
    </row>
    <row r="27" spans="1:6" x14ac:dyDescent="0.25">
      <c r="A27" s="94" t="s">
        <v>680</v>
      </c>
      <c r="B27" s="65" t="s">
        <v>698</v>
      </c>
      <c r="C27" s="65" t="s">
        <v>849</v>
      </c>
      <c r="D27" s="93" t="s">
        <v>752</v>
      </c>
      <c r="E27" s="93"/>
      <c r="F27" s="93"/>
    </row>
    <row r="28" spans="1:6" x14ac:dyDescent="0.25">
      <c r="A28" s="95" t="s">
        <v>703</v>
      </c>
      <c r="B28" s="65" t="s">
        <v>701</v>
      </c>
      <c r="C28" s="65" t="s">
        <v>849</v>
      </c>
      <c r="D28" s="93" t="s">
        <v>921</v>
      </c>
      <c r="E28" s="93" t="s">
        <v>753</v>
      </c>
      <c r="F28" s="93"/>
    </row>
    <row r="29" spans="1:6" x14ac:dyDescent="0.25">
      <c r="A29" s="95" t="s">
        <v>704</v>
      </c>
      <c r="B29" s="65" t="s">
        <v>702</v>
      </c>
      <c r="C29" s="65" t="s">
        <v>849</v>
      </c>
      <c r="D29" s="93" t="s">
        <v>634</v>
      </c>
      <c r="E29" s="93" t="s">
        <v>753</v>
      </c>
      <c r="F29" s="93"/>
    </row>
    <row r="30" spans="1:6" x14ac:dyDescent="0.25">
      <c r="A30" s="95" t="s">
        <v>776</v>
      </c>
      <c r="B30" s="65" t="s">
        <v>779</v>
      </c>
      <c r="C30" s="65" t="s">
        <v>849</v>
      </c>
      <c r="D30" s="93" t="s">
        <v>643</v>
      </c>
      <c r="E30" s="93" t="s">
        <v>753</v>
      </c>
      <c r="F30" s="93"/>
    </row>
    <row r="31" spans="1:6" x14ac:dyDescent="0.25">
      <c r="A31" s="95" t="s">
        <v>777</v>
      </c>
      <c r="B31" s="65" t="s">
        <v>780</v>
      </c>
      <c r="C31" s="65" t="s">
        <v>849</v>
      </c>
      <c r="D31" s="93" t="s">
        <v>682</v>
      </c>
      <c r="E31" s="93" t="s">
        <v>753</v>
      </c>
      <c r="F31" s="93"/>
    </row>
    <row r="32" spans="1:6" x14ac:dyDescent="0.25">
      <c r="A32" s="95" t="s">
        <v>778</v>
      </c>
      <c r="B32" s="65" t="s">
        <v>781</v>
      </c>
      <c r="C32" s="65" t="s">
        <v>849</v>
      </c>
      <c r="D32" s="93" t="s">
        <v>693</v>
      </c>
      <c r="E32" s="93" t="s">
        <v>753</v>
      </c>
      <c r="F32" s="93"/>
    </row>
    <row r="33" spans="1:6" x14ac:dyDescent="0.25">
      <c r="A33" s="94" t="s">
        <v>773</v>
      </c>
      <c r="B33" s="65" t="s">
        <v>840</v>
      </c>
      <c r="C33" s="65" t="s">
        <v>849</v>
      </c>
      <c r="D33" s="93" t="s">
        <v>697</v>
      </c>
      <c r="E33" s="93"/>
      <c r="F33" s="93"/>
    </row>
    <row r="34" spans="1:6" x14ac:dyDescent="0.25">
      <c r="A34" s="95" t="s">
        <v>774</v>
      </c>
      <c r="B34" s="65" t="s">
        <v>841</v>
      </c>
      <c r="C34" s="65" t="s">
        <v>849</v>
      </c>
      <c r="D34" s="65" t="s">
        <v>735</v>
      </c>
      <c r="E34" s="93" t="s">
        <v>754</v>
      </c>
      <c r="F34" s="93"/>
    </row>
    <row r="35" spans="1:6" x14ac:dyDescent="0.25">
      <c r="A35" s="95" t="s">
        <v>775</v>
      </c>
      <c r="B35" s="65" t="s">
        <v>842</v>
      </c>
      <c r="C35" s="65" t="s">
        <v>849</v>
      </c>
      <c r="D35" s="65" t="s">
        <v>699</v>
      </c>
      <c r="E35" s="93" t="s">
        <v>754</v>
      </c>
      <c r="F35" s="93"/>
    </row>
    <row r="36" spans="1:6" x14ac:dyDescent="0.25">
      <c r="A36" s="94" t="s">
        <v>848</v>
      </c>
      <c r="B36" s="65" t="s">
        <v>847</v>
      </c>
      <c r="C36" s="65" t="s">
        <v>849</v>
      </c>
      <c r="D36" s="65" t="s">
        <v>856</v>
      </c>
      <c r="E36" s="93"/>
      <c r="F36" s="93"/>
    </row>
    <row r="37" spans="1:6" x14ac:dyDescent="0.25">
      <c r="A37" s="94" t="s">
        <v>888</v>
      </c>
      <c r="B37" s="65" t="s">
        <v>889</v>
      </c>
      <c r="C37" s="65" t="s">
        <v>849</v>
      </c>
      <c r="D37" s="65" t="s">
        <v>1068</v>
      </c>
      <c r="E37" s="93"/>
      <c r="F37" s="93"/>
    </row>
    <row r="38" spans="1:6" x14ac:dyDescent="0.25">
      <c r="A38" s="94" t="s">
        <v>922</v>
      </c>
      <c r="B38" s="65" t="s">
        <v>923</v>
      </c>
      <c r="C38" s="65" t="s">
        <v>849</v>
      </c>
      <c r="D38" s="65" t="s">
        <v>855</v>
      </c>
      <c r="E38" s="93"/>
      <c r="F38" s="93"/>
    </row>
    <row r="39" spans="1:6" x14ac:dyDescent="0.25">
      <c r="A39" s="328" t="s">
        <v>1081</v>
      </c>
      <c r="B39" s="96" t="s">
        <v>1082</v>
      </c>
      <c r="C39" s="65" t="s">
        <v>849</v>
      </c>
      <c r="D39" s="96" t="s">
        <v>1083</v>
      </c>
    </row>
    <row r="40" spans="1:6" x14ac:dyDescent="0.25">
      <c r="A40" s="95" t="s">
        <v>1102</v>
      </c>
      <c r="B40" s="65" t="s">
        <v>1103</v>
      </c>
      <c r="C40" s="65" t="s">
        <v>849</v>
      </c>
      <c r="D40" s="65" t="s">
        <v>741</v>
      </c>
      <c r="E40" s="93" t="s">
        <v>284</v>
      </c>
      <c r="F40" s="93"/>
    </row>
    <row r="41" spans="1:6" x14ac:dyDescent="0.25">
      <c r="A41" s="94" t="s">
        <v>1115</v>
      </c>
      <c r="B41" s="65" t="s">
        <v>1116</v>
      </c>
      <c r="C41" s="65" t="s">
        <v>849</v>
      </c>
      <c r="D41" s="65" t="s">
        <v>1117</v>
      </c>
    </row>
  </sheetData>
  <autoFilter ref="A4:F38"/>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dimension ref="A1:AD42"/>
  <sheetViews>
    <sheetView showGridLines="0" zoomScale="60" zoomScaleNormal="60" workbookViewId="0">
      <pane xSplit="1" ySplit="3" topLeftCell="M4" activePane="bottomRight" state="frozen"/>
      <selection pane="topRight" activeCell="C1" sqref="C1"/>
      <selection pane="bottomLeft" activeCell="A5" sqref="A5"/>
      <selection pane="bottomRight" activeCell="Y41" sqref="Y41"/>
    </sheetView>
  </sheetViews>
  <sheetFormatPr baseColWidth="10" defaultColWidth="11.42578125" defaultRowHeight="15" outlineLevelRow="1" x14ac:dyDescent="0.25"/>
  <cols>
    <col min="1" max="1" width="15.7109375" style="229" customWidth="1"/>
    <col min="2" max="2" width="20.140625" style="229" customWidth="1"/>
    <col min="3" max="3" width="25" style="229" customWidth="1"/>
    <col min="4" max="4" width="18.28515625" style="229" customWidth="1"/>
    <col min="5" max="5" width="11.42578125" style="257" customWidth="1"/>
    <col min="6" max="6" width="20.42578125" style="229" customWidth="1"/>
    <col min="7" max="7" width="15.42578125" style="229" customWidth="1"/>
    <col min="8" max="8" width="23.7109375" style="229" customWidth="1"/>
    <col min="9" max="9" width="14.42578125" style="229" customWidth="1"/>
    <col min="10" max="10" width="21" style="229" customWidth="1"/>
    <col min="11" max="11" width="21.28515625" style="229" customWidth="1"/>
    <col min="12" max="12" width="29.85546875" style="229" customWidth="1"/>
    <col min="13" max="16" width="11.42578125" style="229"/>
    <col min="17" max="17" width="13.42578125" style="229" customWidth="1"/>
    <col min="18" max="18" width="14.42578125" style="229" customWidth="1"/>
    <col min="19" max="19" width="11.42578125" style="229"/>
    <col min="20" max="20" width="14.7109375" style="229" customWidth="1"/>
    <col min="21" max="21" width="14.140625" style="229" customWidth="1"/>
    <col min="22" max="26" width="4.7109375" style="229" customWidth="1"/>
    <col min="27" max="27" width="24.7109375" style="229" customWidth="1"/>
    <col min="28" max="28" width="26" style="229" customWidth="1"/>
    <col min="29" max="16384" width="11.42578125" style="229"/>
  </cols>
  <sheetData>
    <row r="1" spans="1:30" x14ac:dyDescent="0.25">
      <c r="B1" s="334" t="s">
        <v>523</v>
      </c>
      <c r="C1" s="334"/>
      <c r="D1" s="334"/>
      <c r="E1" s="334"/>
      <c r="F1" s="335"/>
      <c r="G1" s="342" t="s">
        <v>526</v>
      </c>
      <c r="H1" s="343"/>
      <c r="I1" s="343"/>
      <c r="J1" s="343"/>
      <c r="K1" s="343"/>
      <c r="L1" s="344"/>
      <c r="M1" s="339" t="s">
        <v>527</v>
      </c>
      <c r="N1" s="340"/>
      <c r="O1" s="340"/>
      <c r="P1" s="340"/>
      <c r="Q1" s="340"/>
      <c r="R1" s="341"/>
      <c r="S1" s="230"/>
      <c r="T1" s="231"/>
      <c r="U1" s="231"/>
      <c r="V1" s="231"/>
      <c r="W1" s="231"/>
      <c r="X1" s="231"/>
      <c r="Y1" s="231"/>
      <c r="Z1" s="231"/>
      <c r="AA1" s="230"/>
      <c r="AB1" s="232"/>
    </row>
    <row r="2" spans="1:30" ht="75" x14ac:dyDescent="0.25">
      <c r="A2" s="233" t="s">
        <v>118</v>
      </c>
      <c r="B2" s="258" t="s">
        <v>113</v>
      </c>
      <c r="C2" s="258" t="s">
        <v>114</v>
      </c>
      <c r="D2" s="258" t="s">
        <v>115</v>
      </c>
      <c r="E2" s="258" t="s">
        <v>569</v>
      </c>
      <c r="F2" s="234" t="s">
        <v>104</v>
      </c>
      <c r="G2" s="278" t="s">
        <v>109</v>
      </c>
      <c r="H2" s="279" t="s">
        <v>16</v>
      </c>
      <c r="I2" s="279" t="s">
        <v>17</v>
      </c>
      <c r="J2" s="279" t="s">
        <v>18</v>
      </c>
      <c r="K2" s="279" t="s">
        <v>19</v>
      </c>
      <c r="L2" s="280" t="s">
        <v>26</v>
      </c>
      <c r="M2" s="281" t="s">
        <v>1027</v>
      </c>
      <c r="N2" s="258" t="s">
        <v>1028</v>
      </c>
      <c r="O2" s="258" t="s">
        <v>1029</v>
      </c>
      <c r="P2" s="258" t="s">
        <v>1030</v>
      </c>
      <c r="Q2" s="258" t="s">
        <v>58</v>
      </c>
      <c r="R2" s="234" t="s">
        <v>1031</v>
      </c>
      <c r="S2" s="259" t="s">
        <v>528</v>
      </c>
      <c r="T2" s="235" t="s">
        <v>529</v>
      </c>
      <c r="U2" s="235" t="s">
        <v>110</v>
      </c>
      <c r="V2" s="282" t="s">
        <v>175</v>
      </c>
      <c r="W2" s="282" t="s">
        <v>232</v>
      </c>
      <c r="X2" s="282" t="s">
        <v>196</v>
      </c>
      <c r="Y2" s="282" t="s">
        <v>210</v>
      </c>
      <c r="Z2" s="282" t="s">
        <v>233</v>
      </c>
      <c r="AA2" s="283" t="s">
        <v>1025</v>
      </c>
      <c r="AB2" s="278" t="s">
        <v>530</v>
      </c>
    </row>
    <row r="3" spans="1:30" s="266" customFormat="1" ht="96" outlineLevel="1" x14ac:dyDescent="0.25">
      <c r="A3" s="233" t="s">
        <v>119</v>
      </c>
      <c r="B3" s="267" t="s">
        <v>107</v>
      </c>
      <c r="C3" s="268" t="s">
        <v>230</v>
      </c>
      <c r="D3" s="267" t="s">
        <v>105</v>
      </c>
      <c r="E3" s="269"/>
      <c r="F3" s="270" t="s">
        <v>217</v>
      </c>
      <c r="G3" s="275" t="s">
        <v>106</v>
      </c>
      <c r="H3" s="267" t="s">
        <v>1019</v>
      </c>
      <c r="I3" s="267" t="s">
        <v>1020</v>
      </c>
      <c r="J3" s="267" t="s">
        <v>1021</v>
      </c>
      <c r="K3" s="271" t="s">
        <v>1022</v>
      </c>
      <c r="L3" s="272" t="s">
        <v>1023</v>
      </c>
      <c r="M3" s="273"/>
      <c r="N3" s="269"/>
      <c r="O3" s="269"/>
      <c r="P3" s="269"/>
      <c r="Q3" s="269"/>
      <c r="R3" s="272"/>
      <c r="S3" s="276" t="s">
        <v>108</v>
      </c>
      <c r="T3" s="277"/>
      <c r="U3" s="277" t="s">
        <v>112</v>
      </c>
      <c r="V3" s="336" t="s">
        <v>111</v>
      </c>
      <c r="W3" s="337"/>
      <c r="X3" s="337"/>
      <c r="Y3" s="337"/>
      <c r="Z3" s="338"/>
      <c r="AA3" s="274" t="s">
        <v>1026</v>
      </c>
      <c r="AB3" s="284"/>
    </row>
    <row r="4" spans="1:30" ht="90" x14ac:dyDescent="0.25">
      <c r="A4" s="236" t="s">
        <v>164</v>
      </c>
      <c r="B4" s="237" t="s">
        <v>2</v>
      </c>
      <c r="C4" s="237" t="s">
        <v>3</v>
      </c>
      <c r="D4" s="237" t="s">
        <v>6</v>
      </c>
      <c r="E4" s="238" t="s">
        <v>525</v>
      </c>
      <c r="F4" s="260" t="s">
        <v>10</v>
      </c>
      <c r="G4" s="239" t="s">
        <v>15</v>
      </c>
      <c r="H4" s="49" t="s">
        <v>167</v>
      </c>
      <c r="I4" s="49" t="s">
        <v>165</v>
      </c>
      <c r="J4" s="49" t="s">
        <v>671</v>
      </c>
      <c r="K4" s="49" t="s">
        <v>168</v>
      </c>
      <c r="L4" s="260" t="s">
        <v>28</v>
      </c>
      <c r="M4" s="286"/>
      <c r="N4" s="293" t="s">
        <v>166</v>
      </c>
      <c r="O4" s="287"/>
      <c r="P4" s="287"/>
      <c r="Q4" s="287"/>
      <c r="R4" s="288"/>
      <c r="S4" s="240" t="s">
        <v>25</v>
      </c>
      <c r="T4" s="240" t="s">
        <v>35</v>
      </c>
      <c r="U4" s="240" t="s">
        <v>174</v>
      </c>
      <c r="V4" s="264"/>
      <c r="W4" s="264"/>
      <c r="X4" s="264"/>
      <c r="Y4" s="264"/>
      <c r="Z4" s="261"/>
      <c r="AA4" s="250" t="e">
        <f>#REF!</f>
        <v>#REF!</v>
      </c>
      <c r="AB4" s="250" t="s">
        <v>885</v>
      </c>
      <c r="AC4" s="241"/>
      <c r="AD4" s="241"/>
    </row>
    <row r="5" spans="1:30" ht="135" x14ac:dyDescent="0.25">
      <c r="A5" s="242" t="s">
        <v>937</v>
      </c>
      <c r="B5" s="237" t="s">
        <v>2</v>
      </c>
      <c r="C5" s="237" t="s">
        <v>4</v>
      </c>
      <c r="D5" s="237" t="s">
        <v>6</v>
      </c>
      <c r="E5" s="238" t="s">
        <v>524</v>
      </c>
      <c r="F5" s="260" t="s">
        <v>10</v>
      </c>
      <c r="G5" s="239" t="s">
        <v>14</v>
      </c>
      <c r="H5" s="49" t="s">
        <v>616</v>
      </c>
      <c r="I5" s="49" t="s">
        <v>173</v>
      </c>
      <c r="J5" s="49" t="s">
        <v>176</v>
      </c>
      <c r="K5" s="49" t="s">
        <v>177</v>
      </c>
      <c r="L5" s="260" t="s">
        <v>178</v>
      </c>
      <c r="M5" s="286"/>
      <c r="N5" s="287"/>
      <c r="O5" s="293" t="s">
        <v>166</v>
      </c>
      <c r="P5" s="293" t="s">
        <v>166</v>
      </c>
      <c r="Q5" s="293" t="s">
        <v>166</v>
      </c>
      <c r="R5" s="293" t="s">
        <v>166</v>
      </c>
      <c r="S5" s="240" t="s">
        <v>23</v>
      </c>
      <c r="T5" s="240" t="s">
        <v>34</v>
      </c>
      <c r="U5" s="240" t="s">
        <v>174</v>
      </c>
      <c r="V5" s="261"/>
      <c r="W5" s="264"/>
      <c r="X5" s="261"/>
      <c r="Y5" s="261"/>
      <c r="Z5" s="261"/>
      <c r="AA5" s="250" t="e">
        <f>#REF!</f>
        <v>#REF!</v>
      </c>
      <c r="AB5" s="250" t="s">
        <v>938</v>
      </c>
      <c r="AC5" s="241"/>
      <c r="AD5" s="241"/>
    </row>
    <row r="6" spans="1:30" ht="90" x14ac:dyDescent="0.25">
      <c r="A6" s="236" t="s">
        <v>204</v>
      </c>
      <c r="B6" s="42" t="s">
        <v>2</v>
      </c>
      <c r="C6" s="49" t="s">
        <v>4</v>
      </c>
      <c r="D6" s="238" t="s">
        <v>6</v>
      </c>
      <c r="E6" s="238" t="s">
        <v>525</v>
      </c>
      <c r="F6" s="260" t="s">
        <v>10</v>
      </c>
      <c r="G6" s="243" t="s">
        <v>15</v>
      </c>
      <c r="H6" s="49" t="s">
        <v>349</v>
      </c>
      <c r="I6" s="49" t="s">
        <v>194</v>
      </c>
      <c r="J6" s="49" t="s">
        <v>195</v>
      </c>
      <c r="K6" s="49" t="s">
        <v>1051</v>
      </c>
      <c r="L6" s="260" t="s">
        <v>199</v>
      </c>
      <c r="M6" s="286"/>
      <c r="N6" s="289"/>
      <c r="O6" s="287"/>
      <c r="P6" s="289"/>
      <c r="Q6" s="287"/>
      <c r="R6" s="293" t="s">
        <v>166</v>
      </c>
      <c r="S6" s="240" t="s">
        <v>24</v>
      </c>
      <c r="T6" s="240" t="s">
        <v>35</v>
      </c>
      <c r="U6" s="240" t="s">
        <v>174</v>
      </c>
      <c r="V6" s="261"/>
      <c r="W6" s="261"/>
      <c r="X6" s="261"/>
      <c r="Y6" s="264"/>
      <c r="Z6" s="261"/>
      <c r="AA6" s="250" t="e">
        <f>#REF!</f>
        <v>#REF!</v>
      </c>
      <c r="AB6" s="250" t="s">
        <v>939</v>
      </c>
      <c r="AC6" s="241"/>
      <c r="AD6" s="241"/>
    </row>
    <row r="7" spans="1:30" ht="90" x14ac:dyDescent="0.25">
      <c r="A7" s="236" t="s">
        <v>203</v>
      </c>
      <c r="B7" s="42" t="s">
        <v>2</v>
      </c>
      <c r="C7" s="42" t="s">
        <v>3</v>
      </c>
      <c r="D7" s="237" t="s">
        <v>6</v>
      </c>
      <c r="E7" s="238" t="s">
        <v>525</v>
      </c>
      <c r="F7" s="260" t="s">
        <v>218</v>
      </c>
      <c r="G7" s="239" t="s">
        <v>15</v>
      </c>
      <c r="H7" s="49" t="s">
        <v>207</v>
      </c>
      <c r="I7" s="49" t="s">
        <v>213</v>
      </c>
      <c r="J7" s="49" t="s">
        <v>208</v>
      </c>
      <c r="K7" s="49" t="s">
        <v>209</v>
      </c>
      <c r="L7" s="260" t="s">
        <v>214</v>
      </c>
      <c r="M7" s="286"/>
      <c r="N7" s="287"/>
      <c r="O7" s="287"/>
      <c r="P7" s="293" t="s">
        <v>166</v>
      </c>
      <c r="Q7" s="287"/>
      <c r="R7" s="293" t="s">
        <v>166</v>
      </c>
      <c r="S7" s="244" t="s">
        <v>24</v>
      </c>
      <c r="T7" s="240" t="s">
        <v>34</v>
      </c>
      <c r="U7" s="240" t="s">
        <v>174</v>
      </c>
      <c r="V7" s="261"/>
      <c r="W7" s="264"/>
      <c r="X7" s="264"/>
      <c r="Y7" s="264"/>
      <c r="Z7" s="264"/>
      <c r="AA7" s="250" t="e">
        <f>#REF!</f>
        <v>#REF!</v>
      </c>
      <c r="AB7" s="250" t="s">
        <v>890</v>
      </c>
      <c r="AC7" s="241"/>
      <c r="AD7" s="241"/>
    </row>
    <row r="8" spans="1:30" ht="60" x14ac:dyDescent="0.25">
      <c r="A8" s="236" t="s">
        <v>216</v>
      </c>
      <c r="B8" s="42" t="s">
        <v>1</v>
      </c>
      <c r="C8" s="42" t="s">
        <v>3</v>
      </c>
      <c r="D8" s="237" t="s">
        <v>6</v>
      </c>
      <c r="E8" s="238" t="s">
        <v>524</v>
      </c>
      <c r="F8" s="262" t="s">
        <v>490</v>
      </c>
      <c r="G8" s="239" t="s">
        <v>14</v>
      </c>
      <c r="H8" s="49" t="s">
        <v>616</v>
      </c>
      <c r="I8" s="49" t="s">
        <v>219</v>
      </c>
      <c r="J8" s="49" t="s">
        <v>491</v>
      </c>
      <c r="K8" s="49" t="s">
        <v>492</v>
      </c>
      <c r="L8" s="260" t="s">
        <v>493</v>
      </c>
      <c r="M8" s="286"/>
      <c r="N8" s="293" t="s">
        <v>166</v>
      </c>
      <c r="O8" s="287"/>
      <c r="P8" s="293" t="s">
        <v>166</v>
      </c>
      <c r="Q8" s="287"/>
      <c r="R8" s="288"/>
      <c r="S8" s="244" t="s">
        <v>25</v>
      </c>
      <c r="T8" s="245" t="s">
        <v>34</v>
      </c>
      <c r="U8" s="240" t="s">
        <v>220</v>
      </c>
      <c r="V8" s="261"/>
      <c r="W8" s="261"/>
      <c r="X8" s="264"/>
      <c r="Y8" s="264"/>
      <c r="Z8" s="264"/>
      <c r="AA8" s="250" t="e">
        <f>#REF!</f>
        <v>#REF!</v>
      </c>
      <c r="AB8" s="250" t="s">
        <v>531</v>
      </c>
      <c r="AC8" s="241"/>
      <c r="AD8" s="241"/>
    </row>
    <row r="9" spans="1:30" ht="75" x14ac:dyDescent="0.25">
      <c r="A9" s="236" t="s">
        <v>223</v>
      </c>
      <c r="B9" s="42" t="s">
        <v>2</v>
      </c>
      <c r="C9" s="42" t="s">
        <v>3</v>
      </c>
      <c r="D9" s="237" t="s">
        <v>6</v>
      </c>
      <c r="E9" s="238" t="s">
        <v>525</v>
      </c>
      <c r="F9" s="260" t="s">
        <v>217</v>
      </c>
      <c r="G9" s="239" t="s">
        <v>15</v>
      </c>
      <c r="H9" s="49" t="s">
        <v>224</v>
      </c>
      <c r="I9" s="49" t="s">
        <v>225</v>
      </c>
      <c r="J9" s="49" t="s">
        <v>226</v>
      </c>
      <c r="K9" s="49" t="s">
        <v>227</v>
      </c>
      <c r="L9" s="260" t="s">
        <v>228</v>
      </c>
      <c r="M9" s="293" t="s">
        <v>166</v>
      </c>
      <c r="N9" s="287"/>
      <c r="O9" s="287"/>
      <c r="P9" s="287"/>
      <c r="Q9" s="287"/>
      <c r="R9" s="288"/>
      <c r="S9" s="240" t="s">
        <v>23</v>
      </c>
      <c r="T9" s="244" t="s">
        <v>35</v>
      </c>
      <c r="U9" s="240" t="s">
        <v>882</v>
      </c>
      <c r="V9" s="264"/>
      <c r="W9" s="264"/>
      <c r="X9" s="264"/>
      <c r="Y9" s="261"/>
      <c r="Z9" s="264"/>
      <c r="AA9" s="250" t="e">
        <f>#REF!</f>
        <v>#REF!</v>
      </c>
      <c r="AB9" s="250" t="s">
        <v>883</v>
      </c>
      <c r="AC9" s="241"/>
      <c r="AD9" s="241"/>
    </row>
    <row r="10" spans="1:30" ht="60" x14ac:dyDescent="0.25">
      <c r="A10" s="236" t="s">
        <v>290</v>
      </c>
      <c r="B10" s="237" t="s">
        <v>2</v>
      </c>
      <c r="C10" s="42" t="s">
        <v>3</v>
      </c>
      <c r="D10" s="237" t="s">
        <v>6</v>
      </c>
      <c r="E10" s="238" t="s">
        <v>525</v>
      </c>
      <c r="F10" s="260" t="s">
        <v>10</v>
      </c>
      <c r="G10" s="239" t="s">
        <v>14</v>
      </c>
      <c r="H10" s="49" t="s">
        <v>616</v>
      </c>
      <c r="I10" s="49" t="s">
        <v>291</v>
      </c>
      <c r="J10" s="49" t="s">
        <v>281</v>
      </c>
      <c r="K10" s="49" t="s">
        <v>282</v>
      </c>
      <c r="L10" s="260" t="s">
        <v>280</v>
      </c>
      <c r="M10" s="293" t="s">
        <v>166</v>
      </c>
      <c r="N10" s="287"/>
      <c r="O10" s="293" t="s">
        <v>166</v>
      </c>
      <c r="P10" s="293" t="s">
        <v>166</v>
      </c>
      <c r="Q10" s="293" t="s">
        <v>166</v>
      </c>
      <c r="R10" s="293" t="s">
        <v>166</v>
      </c>
      <c r="S10" s="245" t="s">
        <v>628</v>
      </c>
      <c r="T10" s="240" t="s">
        <v>34</v>
      </c>
      <c r="U10" s="240" t="s">
        <v>283</v>
      </c>
      <c r="V10" s="261"/>
      <c r="W10" s="261"/>
      <c r="X10" s="264"/>
      <c r="Y10" s="264"/>
      <c r="Z10" s="261"/>
      <c r="AA10" s="237" t="e">
        <f>#REF!</f>
        <v>#REF!</v>
      </c>
      <c r="AB10" s="250" t="s">
        <v>532</v>
      </c>
      <c r="AC10" s="241"/>
      <c r="AD10" s="241"/>
    </row>
    <row r="11" spans="1:30" ht="135" x14ac:dyDescent="0.25">
      <c r="A11" s="236" t="s">
        <v>296</v>
      </c>
      <c r="B11" s="237" t="s">
        <v>2</v>
      </c>
      <c r="C11" s="42" t="s">
        <v>3</v>
      </c>
      <c r="D11" s="237" t="s">
        <v>6</v>
      </c>
      <c r="E11" s="238" t="s">
        <v>525</v>
      </c>
      <c r="F11" s="260" t="s">
        <v>10</v>
      </c>
      <c r="G11" s="239" t="s">
        <v>15</v>
      </c>
      <c r="H11" s="49" t="s">
        <v>297</v>
      </c>
      <c r="I11" s="49" t="s">
        <v>363</v>
      </c>
      <c r="J11" s="49" t="s">
        <v>299</v>
      </c>
      <c r="K11" s="49" t="s">
        <v>300</v>
      </c>
      <c r="L11" s="260" t="s">
        <v>301</v>
      </c>
      <c r="M11" s="293" t="s">
        <v>166</v>
      </c>
      <c r="N11" s="287"/>
      <c r="O11" s="287"/>
      <c r="P11" s="287"/>
      <c r="Q11" s="287"/>
      <c r="R11" s="288"/>
      <c r="S11" s="244" t="s">
        <v>23</v>
      </c>
      <c r="T11" s="240" t="s">
        <v>34</v>
      </c>
      <c r="U11" s="240" t="s">
        <v>283</v>
      </c>
      <c r="V11" s="261"/>
      <c r="W11" s="261"/>
      <c r="X11" s="264"/>
      <c r="Y11" s="264"/>
      <c r="Z11" s="261"/>
      <c r="AA11" s="237" t="e">
        <f>#REF!</f>
        <v>#REF!</v>
      </c>
      <c r="AB11" s="250" t="s">
        <v>941</v>
      </c>
      <c r="AC11" s="241"/>
      <c r="AD11" s="241"/>
    </row>
    <row r="12" spans="1:30" ht="180" x14ac:dyDescent="0.25">
      <c r="A12" s="236" t="s">
        <v>305</v>
      </c>
      <c r="B12" s="42" t="s">
        <v>2</v>
      </c>
      <c r="C12" s="49" t="s">
        <v>4</v>
      </c>
      <c r="D12" s="238" t="s">
        <v>6</v>
      </c>
      <c r="E12" s="238" t="s">
        <v>525</v>
      </c>
      <c r="F12" s="260" t="s">
        <v>10</v>
      </c>
      <c r="G12" s="331" t="s">
        <v>14</v>
      </c>
      <c r="H12" s="49"/>
      <c r="I12" s="49" t="s">
        <v>311</v>
      </c>
      <c r="J12" s="49" t="s">
        <v>312</v>
      </c>
      <c r="K12" s="49" t="s">
        <v>1108</v>
      </c>
      <c r="L12" s="260" t="s">
        <v>1032</v>
      </c>
      <c r="M12" s="286"/>
      <c r="N12" s="287"/>
      <c r="O12" s="287"/>
      <c r="P12" s="293" t="s">
        <v>166</v>
      </c>
      <c r="Q12" s="293" t="s">
        <v>166</v>
      </c>
      <c r="R12" s="293" t="s">
        <v>166</v>
      </c>
      <c r="S12" s="240" t="s">
        <v>24</v>
      </c>
      <c r="T12" s="240" t="s">
        <v>35</v>
      </c>
      <c r="U12" s="240" t="s">
        <v>283</v>
      </c>
      <c r="V12" s="261"/>
      <c r="W12" s="261"/>
      <c r="X12" s="261"/>
      <c r="Y12" s="264"/>
      <c r="Z12" s="261"/>
      <c r="AA12" s="237" t="e">
        <f>#REF!</f>
        <v>#REF!</v>
      </c>
      <c r="AB12" s="250" t="s">
        <v>942</v>
      </c>
      <c r="AC12" s="241"/>
      <c r="AD12" s="241"/>
    </row>
    <row r="13" spans="1:30" ht="120" x14ac:dyDescent="0.25">
      <c r="A13" s="236" t="s">
        <v>321</v>
      </c>
      <c r="B13" s="42" t="s">
        <v>2</v>
      </c>
      <c r="C13" s="49" t="s">
        <v>3</v>
      </c>
      <c r="D13" s="237" t="s">
        <v>6</v>
      </c>
      <c r="E13" s="238" t="s">
        <v>525</v>
      </c>
      <c r="F13" s="260" t="s">
        <v>10</v>
      </c>
      <c r="G13" s="239" t="s">
        <v>14</v>
      </c>
      <c r="H13" s="285" t="s">
        <v>616</v>
      </c>
      <c r="I13" s="49" t="s">
        <v>298</v>
      </c>
      <c r="J13" s="49" t="s">
        <v>281</v>
      </c>
      <c r="K13" s="49" t="s">
        <v>327</v>
      </c>
      <c r="L13" s="260" t="s">
        <v>337</v>
      </c>
      <c r="M13" s="293" t="s">
        <v>166</v>
      </c>
      <c r="N13" s="287"/>
      <c r="O13" s="293" t="s">
        <v>166</v>
      </c>
      <c r="P13" s="293" t="s">
        <v>166</v>
      </c>
      <c r="Q13" s="288"/>
      <c r="R13" s="288"/>
      <c r="S13" s="240" t="s">
        <v>24</v>
      </c>
      <c r="T13" s="240" t="s">
        <v>34</v>
      </c>
      <c r="U13" s="240" t="s">
        <v>328</v>
      </c>
      <c r="V13" s="264"/>
      <c r="W13" s="261"/>
      <c r="X13" s="264"/>
      <c r="Y13" s="264"/>
      <c r="Z13" s="261"/>
      <c r="AA13" s="238" t="e">
        <f>#REF!</f>
        <v>#REF!</v>
      </c>
      <c r="AB13" s="250" t="s">
        <v>943</v>
      </c>
      <c r="AC13" s="241"/>
      <c r="AD13" s="241"/>
    </row>
    <row r="14" spans="1:30" ht="120" x14ac:dyDescent="0.25">
      <c r="A14" s="236" t="s">
        <v>322</v>
      </c>
      <c r="B14" s="42" t="s">
        <v>2</v>
      </c>
      <c r="C14" s="49" t="s">
        <v>3</v>
      </c>
      <c r="D14" s="237" t="s">
        <v>6</v>
      </c>
      <c r="E14" s="238" t="s">
        <v>525</v>
      </c>
      <c r="F14" s="260" t="s">
        <v>10</v>
      </c>
      <c r="G14" s="239" t="s">
        <v>14</v>
      </c>
      <c r="H14" s="49" t="s">
        <v>1033</v>
      </c>
      <c r="I14" s="49" t="s">
        <v>298</v>
      </c>
      <c r="J14" s="49" t="s">
        <v>281</v>
      </c>
      <c r="K14" s="49" t="s">
        <v>335</v>
      </c>
      <c r="L14" s="260" t="s">
        <v>336</v>
      </c>
      <c r="M14" s="293" t="s">
        <v>166</v>
      </c>
      <c r="N14" s="293" t="s">
        <v>166</v>
      </c>
      <c r="O14" s="287"/>
      <c r="P14" s="287"/>
      <c r="Q14" s="293" t="s">
        <v>166</v>
      </c>
      <c r="R14" s="288"/>
      <c r="S14" s="240" t="s">
        <v>25</v>
      </c>
      <c r="T14" s="240" t="s">
        <v>34</v>
      </c>
      <c r="U14" s="240" t="s">
        <v>283</v>
      </c>
      <c r="V14" s="261"/>
      <c r="W14" s="261"/>
      <c r="X14" s="261"/>
      <c r="Y14" s="264"/>
      <c r="Z14" s="261"/>
      <c r="AA14" s="238" t="e">
        <f>#REF!</f>
        <v>#REF!</v>
      </c>
      <c r="AB14" s="250" t="s">
        <v>944</v>
      </c>
      <c r="AC14" s="241"/>
      <c r="AD14" s="241"/>
    </row>
    <row r="15" spans="1:30" ht="120" x14ac:dyDescent="0.25">
      <c r="A15" s="236" t="s">
        <v>325</v>
      </c>
      <c r="B15" s="42" t="s">
        <v>2</v>
      </c>
      <c r="C15" s="49" t="s">
        <v>3</v>
      </c>
      <c r="D15" s="237" t="s">
        <v>6</v>
      </c>
      <c r="E15" s="238" t="s">
        <v>525</v>
      </c>
      <c r="F15" s="260" t="s">
        <v>217</v>
      </c>
      <c r="G15" s="239" t="s">
        <v>15</v>
      </c>
      <c r="H15" s="49" t="s">
        <v>1033</v>
      </c>
      <c r="I15" s="49" t="s">
        <v>165</v>
      </c>
      <c r="J15" s="49" t="s">
        <v>357</v>
      </c>
      <c r="K15" s="49" t="s">
        <v>351</v>
      </c>
      <c r="L15" s="263" t="s">
        <v>350</v>
      </c>
      <c r="M15" s="286"/>
      <c r="N15" s="293" t="s">
        <v>166</v>
      </c>
      <c r="O15" s="287"/>
      <c r="P15" s="288"/>
      <c r="Q15" s="288"/>
      <c r="R15" s="288"/>
      <c r="S15" s="240" t="s">
        <v>23</v>
      </c>
      <c r="T15" s="240" t="s">
        <v>35</v>
      </c>
      <c r="U15" s="240" t="s">
        <v>352</v>
      </c>
      <c r="V15" s="264"/>
      <c r="W15" s="264"/>
      <c r="X15" s="264"/>
      <c r="Y15" s="261"/>
      <c r="Z15" s="264"/>
      <c r="AA15" s="238" t="e">
        <f>#REF!</f>
        <v>#REF!</v>
      </c>
      <c r="AB15" s="250" t="s">
        <v>946</v>
      </c>
      <c r="AC15" s="241"/>
      <c r="AD15" s="241"/>
    </row>
    <row r="16" spans="1:30" ht="120" x14ac:dyDescent="0.25">
      <c r="A16" s="236" t="s">
        <v>362</v>
      </c>
      <c r="B16" s="42" t="s">
        <v>2</v>
      </c>
      <c r="C16" s="49" t="s">
        <v>3</v>
      </c>
      <c r="D16" s="237" t="s">
        <v>6</v>
      </c>
      <c r="E16" s="238" t="s">
        <v>525</v>
      </c>
      <c r="F16" s="260" t="s">
        <v>10</v>
      </c>
      <c r="G16" s="239" t="s">
        <v>14</v>
      </c>
      <c r="H16" s="49" t="s">
        <v>1033</v>
      </c>
      <c r="I16" s="49" t="s">
        <v>1109</v>
      </c>
      <c r="J16" s="49" t="s">
        <v>281</v>
      </c>
      <c r="K16" s="49" t="s">
        <v>1110</v>
      </c>
      <c r="L16" s="260" t="s">
        <v>336</v>
      </c>
      <c r="M16" s="293" t="s">
        <v>166</v>
      </c>
      <c r="N16" s="287"/>
      <c r="O16" s="293" t="s">
        <v>166</v>
      </c>
      <c r="P16" s="287"/>
      <c r="Q16" s="293" t="s">
        <v>166</v>
      </c>
      <c r="R16" s="288"/>
      <c r="S16" s="240" t="s">
        <v>25</v>
      </c>
      <c r="T16" s="240" t="s">
        <v>34</v>
      </c>
      <c r="U16" s="240" t="s">
        <v>283</v>
      </c>
      <c r="V16" s="261"/>
      <c r="W16" s="261"/>
      <c r="X16" s="261"/>
      <c r="Y16" s="264"/>
      <c r="Z16" s="261"/>
      <c r="AA16" s="238" t="e">
        <f>#REF!</f>
        <v>#REF!</v>
      </c>
      <c r="AB16" s="250" t="s">
        <v>945</v>
      </c>
      <c r="AC16" s="241"/>
      <c r="AD16" s="241"/>
    </row>
    <row r="17" spans="1:30" ht="90" x14ac:dyDescent="0.25">
      <c r="A17" s="236" t="s">
        <v>364</v>
      </c>
      <c r="B17" s="237" t="s">
        <v>2</v>
      </c>
      <c r="C17" s="237" t="s">
        <v>3</v>
      </c>
      <c r="D17" s="237" t="s">
        <v>6</v>
      </c>
      <c r="E17" s="238" t="s">
        <v>525</v>
      </c>
      <c r="F17" s="260" t="s">
        <v>10</v>
      </c>
      <c r="G17" s="246" t="s">
        <v>14</v>
      </c>
      <c r="H17" s="49" t="s">
        <v>365</v>
      </c>
      <c r="I17" s="49" t="s">
        <v>298</v>
      </c>
      <c r="J17" s="247" t="s">
        <v>366</v>
      </c>
      <c r="K17" s="49" t="s">
        <v>481</v>
      </c>
      <c r="L17" s="248" t="s">
        <v>367</v>
      </c>
      <c r="M17" s="293" t="s">
        <v>166</v>
      </c>
      <c r="N17" s="287"/>
      <c r="O17" s="287"/>
      <c r="P17" s="287"/>
      <c r="Q17" s="287"/>
      <c r="R17" s="288"/>
      <c r="S17" s="249" t="s">
        <v>23</v>
      </c>
      <c r="T17" s="240" t="s">
        <v>34</v>
      </c>
      <c r="U17" s="240" t="s">
        <v>881</v>
      </c>
      <c r="V17" s="264"/>
      <c r="W17" s="261"/>
      <c r="X17" s="264"/>
      <c r="Y17" s="264"/>
      <c r="Z17" s="264"/>
      <c r="AA17" s="238" t="e">
        <f>#REF!</f>
        <v>#REF!</v>
      </c>
      <c r="AB17" s="250" t="s">
        <v>532</v>
      </c>
      <c r="AC17" s="241"/>
      <c r="AD17" s="241"/>
    </row>
    <row r="18" spans="1:30" ht="105" x14ac:dyDescent="0.25">
      <c r="A18" s="229" t="s">
        <v>378</v>
      </c>
      <c r="B18" s="237" t="s">
        <v>2</v>
      </c>
      <c r="C18" s="237" t="s">
        <v>3</v>
      </c>
      <c r="D18" s="237" t="s">
        <v>6</v>
      </c>
      <c r="E18" s="238" t="s">
        <v>525</v>
      </c>
      <c r="F18" s="260" t="s">
        <v>10</v>
      </c>
      <c r="G18" s="239" t="s">
        <v>15</v>
      </c>
      <c r="H18" s="49" t="s">
        <v>392</v>
      </c>
      <c r="I18" s="49" t="s">
        <v>475</v>
      </c>
      <c r="J18" s="49" t="s">
        <v>393</v>
      </c>
      <c r="K18" s="49" t="s">
        <v>394</v>
      </c>
      <c r="L18" s="260" t="s">
        <v>395</v>
      </c>
      <c r="M18" s="286"/>
      <c r="N18" s="293" t="s">
        <v>166</v>
      </c>
      <c r="O18" s="287"/>
      <c r="P18" s="287"/>
      <c r="Q18" s="287"/>
      <c r="R18" s="288"/>
      <c r="S18" s="240" t="s">
        <v>23</v>
      </c>
      <c r="T18" s="240" t="s">
        <v>35</v>
      </c>
      <c r="U18" s="240" t="s">
        <v>352</v>
      </c>
      <c r="V18" s="264"/>
      <c r="W18" s="264"/>
      <c r="X18" s="264"/>
      <c r="Y18" s="264"/>
      <c r="Z18" s="264"/>
      <c r="AA18" s="238" t="e">
        <f>#REF!</f>
        <v>#REF!</v>
      </c>
      <c r="AB18" s="250" t="s">
        <v>948</v>
      </c>
      <c r="AC18" s="241"/>
      <c r="AD18" s="241"/>
    </row>
    <row r="19" spans="1:30" ht="105" x14ac:dyDescent="0.25">
      <c r="A19" s="236" t="s">
        <v>396</v>
      </c>
      <c r="B19" s="237" t="s">
        <v>2</v>
      </c>
      <c r="C19" s="42" t="s">
        <v>3</v>
      </c>
      <c r="D19" s="237" t="s">
        <v>5</v>
      </c>
      <c r="E19" s="238" t="s">
        <v>525</v>
      </c>
      <c r="F19" s="260" t="s">
        <v>10</v>
      </c>
      <c r="G19" s="239" t="s">
        <v>14</v>
      </c>
      <c r="H19" s="49" t="s">
        <v>1033</v>
      </c>
      <c r="I19" s="49" t="s">
        <v>291</v>
      </c>
      <c r="J19" s="49" t="s">
        <v>281</v>
      </c>
      <c r="K19" s="49" t="s">
        <v>397</v>
      </c>
      <c r="L19" s="260" t="s">
        <v>398</v>
      </c>
      <c r="M19" s="293" t="s">
        <v>166</v>
      </c>
      <c r="N19" s="287"/>
      <c r="O19" s="293" t="s">
        <v>166</v>
      </c>
      <c r="P19" s="293" t="s">
        <v>166</v>
      </c>
      <c r="Q19" s="293" t="s">
        <v>166</v>
      </c>
      <c r="R19" s="287"/>
      <c r="S19" s="250" t="s">
        <v>25</v>
      </c>
      <c r="T19" s="240" t="s">
        <v>34</v>
      </c>
      <c r="U19" s="240" t="s">
        <v>283</v>
      </c>
      <c r="V19" s="261"/>
      <c r="W19" s="261"/>
      <c r="X19" s="261"/>
      <c r="Y19" s="264"/>
      <c r="Z19" s="261"/>
      <c r="AA19" s="237" t="s">
        <v>329</v>
      </c>
      <c r="AB19" s="250" t="s">
        <v>1069</v>
      </c>
      <c r="AC19" s="241"/>
      <c r="AD19" s="241"/>
    </row>
    <row r="20" spans="1:30" ht="75" x14ac:dyDescent="0.25">
      <c r="A20" s="236" t="s">
        <v>412</v>
      </c>
      <c r="B20" s="237" t="s">
        <v>2</v>
      </c>
      <c r="C20" s="42" t="s">
        <v>3</v>
      </c>
      <c r="D20" s="237" t="s">
        <v>6</v>
      </c>
      <c r="E20" s="238" t="s">
        <v>525</v>
      </c>
      <c r="F20" s="260" t="s">
        <v>10</v>
      </c>
      <c r="G20" s="239" t="s">
        <v>15</v>
      </c>
      <c r="H20" s="49" t="s">
        <v>414</v>
      </c>
      <c r="I20" s="49" t="s">
        <v>415</v>
      </c>
      <c r="J20" s="49" t="s">
        <v>281</v>
      </c>
      <c r="K20" s="49" t="s">
        <v>413</v>
      </c>
      <c r="L20" s="260" t="s">
        <v>416</v>
      </c>
      <c r="M20" s="293" t="s">
        <v>166</v>
      </c>
      <c r="N20" s="287"/>
      <c r="O20" s="293" t="s">
        <v>166</v>
      </c>
      <c r="P20" s="293" t="s">
        <v>166</v>
      </c>
      <c r="Q20" s="293" t="s">
        <v>166</v>
      </c>
      <c r="R20" s="293" t="s">
        <v>166</v>
      </c>
      <c r="S20" s="244" t="s">
        <v>23</v>
      </c>
      <c r="T20" s="240" t="s">
        <v>34</v>
      </c>
      <c r="U20" s="240" t="s">
        <v>283</v>
      </c>
      <c r="V20" s="261"/>
      <c r="W20" s="261"/>
      <c r="X20" s="264"/>
      <c r="Y20" s="264"/>
      <c r="Z20" s="261"/>
      <c r="AA20" s="237" t="e">
        <f>#REF!</f>
        <v>#REF!</v>
      </c>
      <c r="AB20" s="250" t="s">
        <v>949</v>
      </c>
      <c r="AC20" s="241"/>
      <c r="AD20" s="241"/>
    </row>
    <row r="21" spans="1:30" ht="90" x14ac:dyDescent="0.25">
      <c r="A21" s="236" t="s">
        <v>421</v>
      </c>
      <c r="B21" s="237" t="s">
        <v>2</v>
      </c>
      <c r="C21" s="42" t="s">
        <v>3</v>
      </c>
      <c r="D21" s="237" t="s">
        <v>6</v>
      </c>
      <c r="E21" s="238" t="s">
        <v>525</v>
      </c>
      <c r="F21" s="260" t="s">
        <v>10</v>
      </c>
      <c r="G21" s="239" t="s">
        <v>15</v>
      </c>
      <c r="H21" s="49" t="s">
        <v>422</v>
      </c>
      <c r="I21" s="49" t="s">
        <v>415</v>
      </c>
      <c r="J21" s="49" t="s">
        <v>281</v>
      </c>
      <c r="K21" s="49" t="s">
        <v>424</v>
      </c>
      <c r="L21" s="260" t="s">
        <v>425</v>
      </c>
      <c r="M21" s="293" t="s">
        <v>166</v>
      </c>
      <c r="N21" s="287"/>
      <c r="O21" s="293" t="s">
        <v>166</v>
      </c>
      <c r="P21" s="287"/>
      <c r="Q21" s="287"/>
      <c r="R21" s="288"/>
      <c r="S21" s="244" t="s">
        <v>23</v>
      </c>
      <c r="T21" s="240" t="s">
        <v>34</v>
      </c>
      <c r="U21" s="240" t="s">
        <v>283</v>
      </c>
      <c r="V21" s="261"/>
      <c r="W21" s="261"/>
      <c r="X21" s="264"/>
      <c r="Y21" s="264"/>
      <c r="Z21" s="261"/>
      <c r="AA21" s="237" t="e">
        <f>#REF!</f>
        <v>#REF!</v>
      </c>
      <c r="AB21" s="250" t="s">
        <v>949</v>
      </c>
      <c r="AC21" s="241"/>
      <c r="AD21" s="241"/>
    </row>
    <row r="22" spans="1:30" ht="135" x14ac:dyDescent="0.25">
      <c r="A22" s="236" t="s">
        <v>535</v>
      </c>
      <c r="B22" s="237" t="s">
        <v>2</v>
      </c>
      <c r="C22" s="42" t="s">
        <v>3</v>
      </c>
      <c r="D22" s="237" t="s">
        <v>6</v>
      </c>
      <c r="E22" s="238" t="s">
        <v>525</v>
      </c>
      <c r="F22" s="260" t="s">
        <v>217</v>
      </c>
      <c r="G22" s="239" t="s">
        <v>15</v>
      </c>
      <c r="H22" s="49" t="s">
        <v>392</v>
      </c>
      <c r="I22" s="49" t="s">
        <v>475</v>
      </c>
      <c r="J22" s="49" t="s">
        <v>655</v>
      </c>
      <c r="K22" s="49" t="s">
        <v>480</v>
      </c>
      <c r="L22" s="260" t="s">
        <v>656</v>
      </c>
      <c r="M22" s="286"/>
      <c r="N22" s="293" t="s">
        <v>166</v>
      </c>
      <c r="O22" s="287"/>
      <c r="P22" s="287"/>
      <c r="Q22" s="287"/>
      <c r="R22" s="288"/>
      <c r="S22" s="240" t="s">
        <v>23</v>
      </c>
      <c r="T22" s="240" t="s">
        <v>35</v>
      </c>
      <c r="U22" s="240" t="s">
        <v>479</v>
      </c>
      <c r="V22" s="264"/>
      <c r="W22" s="264"/>
      <c r="X22" s="264"/>
      <c r="Y22" s="264"/>
      <c r="Z22" s="264"/>
      <c r="AA22" s="237" t="e">
        <f>#REF!</f>
        <v>#REF!</v>
      </c>
      <c r="AB22" s="250" t="s">
        <v>891</v>
      </c>
      <c r="AC22" s="251"/>
      <c r="AD22" s="241"/>
    </row>
    <row r="23" spans="1:30" ht="180" x14ac:dyDescent="0.25">
      <c r="A23" s="236" t="s">
        <v>482</v>
      </c>
      <c r="B23" s="237" t="s">
        <v>1</v>
      </c>
      <c r="C23" s="42" t="s">
        <v>3</v>
      </c>
      <c r="D23" s="237" t="s">
        <v>6</v>
      </c>
      <c r="E23" s="238" t="s">
        <v>525</v>
      </c>
      <c r="F23" s="260" t="s">
        <v>217</v>
      </c>
      <c r="G23" s="239" t="s">
        <v>14</v>
      </c>
      <c r="H23" s="285" t="s">
        <v>616</v>
      </c>
      <c r="I23" s="49" t="s">
        <v>484</v>
      </c>
      <c r="J23" s="49" t="s">
        <v>488</v>
      </c>
      <c r="K23" s="49" t="s">
        <v>483</v>
      </c>
      <c r="L23" s="260" t="s">
        <v>489</v>
      </c>
      <c r="M23" s="286"/>
      <c r="N23" s="287"/>
      <c r="O23" s="287"/>
      <c r="P23" s="293" t="s">
        <v>166</v>
      </c>
      <c r="Q23" s="287"/>
      <c r="R23" s="293" t="s">
        <v>166</v>
      </c>
      <c r="S23" s="240" t="s">
        <v>25</v>
      </c>
      <c r="T23" s="240" t="s">
        <v>34</v>
      </c>
      <c r="U23" s="240" t="s">
        <v>220</v>
      </c>
      <c r="V23" s="261"/>
      <c r="W23" s="261"/>
      <c r="X23" s="264"/>
      <c r="Y23" s="264"/>
      <c r="Z23" s="264"/>
      <c r="AA23" s="237" t="e">
        <f>#REF!</f>
        <v>#REF!</v>
      </c>
      <c r="AB23" s="250" t="s">
        <v>533</v>
      </c>
    </row>
    <row r="24" spans="1:30" ht="135" x14ac:dyDescent="0.25">
      <c r="A24" s="236" t="s">
        <v>566</v>
      </c>
      <c r="B24" s="237" t="s">
        <v>2</v>
      </c>
      <c r="C24" s="237" t="s">
        <v>3</v>
      </c>
      <c r="D24" s="237" t="s">
        <v>6</v>
      </c>
      <c r="E24" s="238" t="s">
        <v>525</v>
      </c>
      <c r="F24" s="260" t="s">
        <v>217</v>
      </c>
      <c r="G24" s="239" t="s">
        <v>15</v>
      </c>
      <c r="H24" s="49" t="s">
        <v>422</v>
      </c>
      <c r="I24" s="49" t="s">
        <v>570</v>
      </c>
      <c r="J24" s="49" t="s">
        <v>571</v>
      </c>
      <c r="K24" s="49" t="s">
        <v>572</v>
      </c>
      <c r="L24" s="260" t="s">
        <v>573</v>
      </c>
      <c r="M24" s="293" t="s">
        <v>166</v>
      </c>
      <c r="N24" s="293" t="s">
        <v>166</v>
      </c>
      <c r="O24" s="287"/>
      <c r="P24" s="287"/>
      <c r="Q24" s="287"/>
      <c r="R24" s="288"/>
      <c r="S24" s="240" t="s">
        <v>23</v>
      </c>
      <c r="T24" s="240" t="s">
        <v>35</v>
      </c>
      <c r="U24" s="240" t="s">
        <v>352</v>
      </c>
      <c r="V24" s="264"/>
      <c r="W24" s="261"/>
      <c r="X24" s="261"/>
      <c r="Y24" s="261"/>
      <c r="Z24" s="264"/>
      <c r="AA24" s="237" t="e">
        <f>#REF!</f>
        <v>#REF!</v>
      </c>
      <c r="AB24" s="250" t="s">
        <v>884</v>
      </c>
    </row>
    <row r="25" spans="1:30" ht="120" x14ac:dyDescent="0.25">
      <c r="A25" s="236" t="s">
        <v>379</v>
      </c>
      <c r="B25" s="237" t="s">
        <v>2</v>
      </c>
      <c r="C25" s="237" t="s">
        <v>3</v>
      </c>
      <c r="D25" s="237" t="s">
        <v>5</v>
      </c>
      <c r="E25" s="238" t="s">
        <v>525</v>
      </c>
      <c r="F25" s="260" t="s">
        <v>578</v>
      </c>
      <c r="G25" s="239" t="s">
        <v>15</v>
      </c>
      <c r="H25" s="49" t="s">
        <v>392</v>
      </c>
      <c r="I25" s="49" t="s">
        <v>579</v>
      </c>
      <c r="J25" s="49" t="s">
        <v>576</v>
      </c>
      <c r="K25" s="49" t="s">
        <v>577</v>
      </c>
      <c r="L25" s="265" t="s">
        <v>617</v>
      </c>
      <c r="M25" s="286"/>
      <c r="N25" s="293" t="s">
        <v>166</v>
      </c>
      <c r="O25" s="287"/>
      <c r="P25" s="287"/>
      <c r="Q25" s="287"/>
      <c r="R25" s="293" t="s">
        <v>166</v>
      </c>
      <c r="S25" s="240" t="s">
        <v>23</v>
      </c>
      <c r="T25" s="240" t="s">
        <v>35</v>
      </c>
      <c r="U25" s="240" t="s">
        <v>283</v>
      </c>
      <c r="V25" s="264"/>
      <c r="W25" s="261"/>
      <c r="X25" s="261"/>
      <c r="Y25" s="261"/>
      <c r="Z25" s="261"/>
      <c r="AA25" s="237" t="s">
        <v>93</v>
      </c>
      <c r="AB25" s="250" t="s">
        <v>565</v>
      </c>
    </row>
    <row r="26" spans="1:30" ht="105" x14ac:dyDescent="0.25">
      <c r="A26" s="252" t="s">
        <v>752</v>
      </c>
      <c r="B26" s="237" t="s">
        <v>1</v>
      </c>
      <c r="C26" s="237" t="s">
        <v>3</v>
      </c>
      <c r="D26" s="237" t="s">
        <v>5</v>
      </c>
      <c r="E26" s="238" t="s">
        <v>525</v>
      </c>
      <c r="F26" s="260" t="s">
        <v>578</v>
      </c>
      <c r="G26" s="239" t="s">
        <v>14</v>
      </c>
      <c r="H26" s="285" t="s">
        <v>616</v>
      </c>
      <c r="I26" s="49" t="s">
        <v>750</v>
      </c>
      <c r="J26" s="49" t="s">
        <v>755</v>
      </c>
      <c r="K26" s="49" t="s">
        <v>748</v>
      </c>
      <c r="L26" s="248" t="s">
        <v>839</v>
      </c>
      <c r="M26" s="286"/>
      <c r="N26" s="287"/>
      <c r="O26" s="287"/>
      <c r="P26" s="287"/>
      <c r="Q26" s="287"/>
      <c r="R26" s="293" t="s">
        <v>166</v>
      </c>
      <c r="S26" s="240" t="s">
        <v>23</v>
      </c>
      <c r="T26" s="240" t="s">
        <v>35</v>
      </c>
      <c r="U26" s="240" t="s">
        <v>283</v>
      </c>
      <c r="V26" s="261"/>
      <c r="W26" s="264"/>
      <c r="X26" s="264"/>
      <c r="Y26" s="261"/>
      <c r="Z26" s="261"/>
      <c r="AA26" s="237" t="e">
        <f>#REF!</f>
        <v>#REF!</v>
      </c>
      <c r="AB26" s="250" t="s">
        <v>602</v>
      </c>
    </row>
    <row r="27" spans="1:30" ht="120" x14ac:dyDescent="0.25">
      <c r="A27" s="236" t="s">
        <v>598</v>
      </c>
      <c r="B27" s="237" t="s">
        <v>2</v>
      </c>
      <c r="C27" s="237" t="s">
        <v>3</v>
      </c>
      <c r="D27" s="237" t="s">
        <v>5</v>
      </c>
      <c r="E27" s="238" t="s">
        <v>525</v>
      </c>
      <c r="F27" s="260" t="s">
        <v>578</v>
      </c>
      <c r="G27" s="239" t="s">
        <v>14</v>
      </c>
      <c r="H27" s="285" t="s">
        <v>616</v>
      </c>
      <c r="I27" s="49" t="s">
        <v>681</v>
      </c>
      <c r="J27" s="49" t="s">
        <v>600</v>
      </c>
      <c r="K27" s="49" t="s">
        <v>1024</v>
      </c>
      <c r="L27" s="260" t="s">
        <v>601</v>
      </c>
      <c r="M27" s="286"/>
      <c r="N27" s="293" t="s">
        <v>166</v>
      </c>
      <c r="O27" s="287"/>
      <c r="P27" s="287"/>
      <c r="Q27" s="293" t="s">
        <v>166</v>
      </c>
      <c r="R27" s="293" t="s">
        <v>166</v>
      </c>
      <c r="S27" s="240" t="s">
        <v>23</v>
      </c>
      <c r="T27" s="240" t="s">
        <v>35</v>
      </c>
      <c r="U27" s="240" t="s">
        <v>283</v>
      </c>
      <c r="V27" s="261"/>
      <c r="W27" s="264"/>
      <c r="X27" s="264"/>
      <c r="Y27" s="261"/>
      <c r="Z27" s="261"/>
      <c r="AA27" s="237" t="e">
        <f>#REF!</f>
        <v>#REF!</v>
      </c>
      <c r="AB27" s="250" t="s">
        <v>602</v>
      </c>
    </row>
    <row r="28" spans="1:30" ht="150" x14ac:dyDescent="0.25">
      <c r="A28" s="253" t="s">
        <v>634</v>
      </c>
      <c r="B28" s="237" t="s">
        <v>2</v>
      </c>
      <c r="C28" s="237" t="s">
        <v>3</v>
      </c>
      <c r="D28" s="237" t="s">
        <v>5</v>
      </c>
      <c r="E28" s="238" t="s">
        <v>525</v>
      </c>
      <c r="F28" s="260" t="s">
        <v>578</v>
      </c>
      <c r="G28" s="239" t="s">
        <v>14</v>
      </c>
      <c r="H28" s="285" t="s">
        <v>616</v>
      </c>
      <c r="I28" s="49" t="s">
        <v>635</v>
      </c>
      <c r="J28" s="49" t="s">
        <v>642</v>
      </c>
      <c r="K28" s="49" t="s">
        <v>636</v>
      </c>
      <c r="L28" s="260" t="s">
        <v>637</v>
      </c>
      <c r="M28" s="286"/>
      <c r="N28" s="293" t="s">
        <v>166</v>
      </c>
      <c r="O28" s="287"/>
      <c r="P28" s="287"/>
      <c r="Q28" s="287"/>
      <c r="R28" s="288"/>
      <c r="S28" s="240" t="s">
        <v>23</v>
      </c>
      <c r="T28" s="240" t="s">
        <v>35</v>
      </c>
      <c r="U28" s="240" t="s">
        <v>283</v>
      </c>
      <c r="V28" s="261"/>
      <c r="W28" s="264"/>
      <c r="X28" s="264"/>
      <c r="Y28" s="261"/>
      <c r="Z28" s="261"/>
      <c r="AA28" s="237" t="e">
        <f>#REF!</f>
        <v>#REF!</v>
      </c>
      <c r="AB28" s="250" t="s">
        <v>950</v>
      </c>
    </row>
    <row r="29" spans="1:30" ht="135" x14ac:dyDescent="0.25">
      <c r="A29" s="254" t="s">
        <v>643</v>
      </c>
      <c r="B29" s="237" t="s">
        <v>2</v>
      </c>
      <c r="C29" s="237" t="s">
        <v>3</v>
      </c>
      <c r="D29" s="237" t="s">
        <v>5</v>
      </c>
      <c r="E29" s="238" t="s">
        <v>525</v>
      </c>
      <c r="F29" s="260" t="s">
        <v>578</v>
      </c>
      <c r="G29" s="239" t="s">
        <v>15</v>
      </c>
      <c r="H29" s="49" t="s">
        <v>644</v>
      </c>
      <c r="I29" s="49" t="s">
        <v>892</v>
      </c>
      <c r="J29" s="49" t="s">
        <v>766</v>
      </c>
      <c r="K29" s="49" t="s">
        <v>645</v>
      </c>
      <c r="L29" s="260" t="s">
        <v>893</v>
      </c>
      <c r="M29" s="286"/>
      <c r="N29" s="293" t="s">
        <v>166</v>
      </c>
      <c r="O29" s="287"/>
      <c r="P29" s="293" t="s">
        <v>166</v>
      </c>
      <c r="Q29" s="293" t="s">
        <v>166</v>
      </c>
      <c r="R29" s="293" t="s">
        <v>166</v>
      </c>
      <c r="S29" s="245" t="s">
        <v>24</v>
      </c>
      <c r="T29" s="240" t="s">
        <v>35</v>
      </c>
      <c r="U29" s="240" t="s">
        <v>283</v>
      </c>
      <c r="V29" s="261"/>
      <c r="W29" s="264"/>
      <c r="X29" s="264"/>
      <c r="Y29" s="261"/>
      <c r="Z29" s="261"/>
      <c r="AA29" s="237" t="e">
        <f>#REF!</f>
        <v>#REF!</v>
      </c>
      <c r="AB29" s="250" t="s">
        <v>950</v>
      </c>
    </row>
    <row r="30" spans="1:30" ht="90" x14ac:dyDescent="0.25">
      <c r="A30" s="254" t="s">
        <v>682</v>
      </c>
      <c r="B30" s="237" t="s">
        <v>2</v>
      </c>
      <c r="C30" s="237" t="s">
        <v>3</v>
      </c>
      <c r="D30" s="237" t="s">
        <v>5</v>
      </c>
      <c r="E30" s="238" t="s">
        <v>525</v>
      </c>
      <c r="F30" s="260" t="s">
        <v>578</v>
      </c>
      <c r="G30" s="239" t="s">
        <v>14</v>
      </c>
      <c r="H30" s="285" t="s">
        <v>616</v>
      </c>
      <c r="I30" s="49" t="s">
        <v>685</v>
      </c>
      <c r="J30" s="49" t="s">
        <v>683</v>
      </c>
      <c r="K30" s="49" t="s">
        <v>684</v>
      </c>
      <c r="L30" s="265" t="s">
        <v>756</v>
      </c>
      <c r="M30" s="286"/>
      <c r="N30" s="293" t="s">
        <v>166</v>
      </c>
      <c r="O30" s="287"/>
      <c r="P30" s="287"/>
      <c r="Q30" s="293" t="s">
        <v>166</v>
      </c>
      <c r="R30" s="288"/>
      <c r="S30" s="240" t="s">
        <v>23</v>
      </c>
      <c r="T30" s="240" t="s">
        <v>35</v>
      </c>
      <c r="U30" s="240" t="s">
        <v>283</v>
      </c>
      <c r="V30" s="261"/>
      <c r="W30" s="264"/>
      <c r="X30" s="264"/>
      <c r="Y30" s="261"/>
      <c r="Z30" s="261"/>
      <c r="AA30" s="237" t="e">
        <f>#REF!</f>
        <v>#REF!</v>
      </c>
      <c r="AB30" s="250" t="s">
        <v>950</v>
      </c>
    </row>
    <row r="31" spans="1:30" ht="90" x14ac:dyDescent="0.25">
      <c r="A31" s="254" t="s">
        <v>693</v>
      </c>
      <c r="B31" s="237" t="s">
        <v>2</v>
      </c>
      <c r="C31" s="237" t="s">
        <v>3</v>
      </c>
      <c r="D31" s="237" t="s">
        <v>5</v>
      </c>
      <c r="E31" s="238" t="s">
        <v>525</v>
      </c>
      <c r="F31" s="260" t="s">
        <v>578</v>
      </c>
      <c r="G31" s="239" t="s">
        <v>15</v>
      </c>
      <c r="H31" s="49" t="s">
        <v>392</v>
      </c>
      <c r="I31" s="49" t="s">
        <v>767</v>
      </c>
      <c r="J31" s="49" t="s">
        <v>691</v>
      </c>
      <c r="K31" s="49" t="s">
        <v>692</v>
      </c>
      <c r="L31" s="260" t="s">
        <v>705</v>
      </c>
      <c r="M31" s="293" t="s">
        <v>166</v>
      </c>
      <c r="N31" s="287"/>
      <c r="O31" s="287"/>
      <c r="P31" s="287"/>
      <c r="Q31" s="287"/>
      <c r="R31" s="288"/>
      <c r="S31" s="240" t="s">
        <v>24</v>
      </c>
      <c r="T31" s="240" t="s">
        <v>35</v>
      </c>
      <c r="U31" s="240" t="s">
        <v>283</v>
      </c>
      <c r="V31" s="261"/>
      <c r="W31" s="264"/>
      <c r="X31" s="264"/>
      <c r="Y31" s="261"/>
      <c r="Z31" s="261"/>
      <c r="AA31" s="237" t="e">
        <f>#REF!</f>
        <v>#REF!</v>
      </c>
      <c r="AB31" s="250" t="s">
        <v>950</v>
      </c>
    </row>
    <row r="32" spans="1:30" ht="150" x14ac:dyDescent="0.25">
      <c r="A32" s="254" t="s">
        <v>697</v>
      </c>
      <c r="B32" s="237" t="s">
        <v>2</v>
      </c>
      <c r="C32" s="237" t="s">
        <v>3</v>
      </c>
      <c r="D32" s="237" t="s">
        <v>6</v>
      </c>
      <c r="E32" s="238" t="s">
        <v>525</v>
      </c>
      <c r="F32" s="260" t="s">
        <v>578</v>
      </c>
      <c r="G32" s="239" t="s">
        <v>14</v>
      </c>
      <c r="H32" s="285" t="s">
        <v>616</v>
      </c>
      <c r="I32" s="49" t="s">
        <v>717</v>
      </c>
      <c r="J32" s="255" t="s">
        <v>718</v>
      </c>
      <c r="K32" s="49" t="s">
        <v>731</v>
      </c>
      <c r="L32" s="262" t="s">
        <v>706</v>
      </c>
      <c r="M32" s="293" t="s">
        <v>166</v>
      </c>
      <c r="N32" s="293" t="s">
        <v>166</v>
      </c>
      <c r="O32" s="293" t="s">
        <v>166</v>
      </c>
      <c r="P32" s="287"/>
      <c r="Q32" s="293" t="s">
        <v>166</v>
      </c>
      <c r="R32" s="293" t="s">
        <v>166</v>
      </c>
      <c r="S32" s="240" t="s">
        <v>23</v>
      </c>
      <c r="T32" s="240" t="s">
        <v>34</v>
      </c>
      <c r="U32" s="240" t="s">
        <v>283</v>
      </c>
      <c r="V32" s="261"/>
      <c r="W32" s="261"/>
      <c r="X32" s="264"/>
      <c r="Y32" s="261"/>
      <c r="Z32" s="264"/>
      <c r="AA32" s="237" t="e">
        <f>#REF!</f>
        <v>#REF!</v>
      </c>
      <c r="AB32" s="250" t="s">
        <v>951</v>
      </c>
    </row>
    <row r="33" spans="1:28" ht="45" x14ac:dyDescent="0.25">
      <c r="A33" s="252" t="s">
        <v>700</v>
      </c>
      <c r="B33" s="237" t="s">
        <v>2</v>
      </c>
      <c r="C33" s="237" t="s">
        <v>3</v>
      </c>
      <c r="D33" s="237" t="s">
        <v>5</v>
      </c>
      <c r="E33" s="238" t="s">
        <v>525</v>
      </c>
      <c r="F33" s="260" t="s">
        <v>578</v>
      </c>
      <c r="G33" s="239" t="s">
        <v>14</v>
      </c>
      <c r="H33" s="285" t="s">
        <v>616</v>
      </c>
      <c r="I33" s="49" t="s">
        <v>712</v>
      </c>
      <c r="J33" s="49" t="s">
        <v>710</v>
      </c>
      <c r="K33" s="49" t="s">
        <v>711</v>
      </c>
      <c r="L33" s="262" t="s">
        <v>709</v>
      </c>
      <c r="M33" s="290"/>
      <c r="N33" s="291"/>
      <c r="O33" s="293" t="s">
        <v>166</v>
      </c>
      <c r="P33" s="291"/>
      <c r="Q33" s="291"/>
      <c r="R33" s="292"/>
      <c r="S33" s="240" t="s">
        <v>23</v>
      </c>
      <c r="T33" s="240" t="s">
        <v>35</v>
      </c>
      <c r="U33" s="240" t="s">
        <v>283</v>
      </c>
      <c r="V33" s="261"/>
      <c r="W33" s="261"/>
      <c r="X33" s="264"/>
      <c r="Y33" s="261"/>
      <c r="Z33" s="264"/>
      <c r="AA33" s="237" t="e">
        <f>#REF!</f>
        <v>#REF!</v>
      </c>
      <c r="AB33" s="250" t="s">
        <v>951</v>
      </c>
    </row>
    <row r="34" spans="1:28" ht="45" x14ac:dyDescent="0.25">
      <c r="A34" s="252" t="s">
        <v>699</v>
      </c>
      <c r="B34" s="237" t="s">
        <v>2</v>
      </c>
      <c r="C34" s="237" t="s">
        <v>3</v>
      </c>
      <c r="D34" s="237" t="s">
        <v>5</v>
      </c>
      <c r="E34" s="238" t="s">
        <v>525</v>
      </c>
      <c r="F34" s="260" t="s">
        <v>578</v>
      </c>
      <c r="G34" s="239" t="s">
        <v>14</v>
      </c>
      <c r="H34" s="285" t="s">
        <v>616</v>
      </c>
      <c r="I34" s="49" t="s">
        <v>712</v>
      </c>
      <c r="J34" s="49" t="s">
        <v>710</v>
      </c>
      <c r="K34" s="49" t="s">
        <v>684</v>
      </c>
      <c r="L34" s="262" t="s">
        <v>709</v>
      </c>
      <c r="M34" s="290"/>
      <c r="N34" s="291"/>
      <c r="O34" s="293" t="s">
        <v>166</v>
      </c>
      <c r="P34" s="291"/>
      <c r="Q34" s="291"/>
      <c r="R34" s="292"/>
      <c r="S34" s="240" t="s">
        <v>23</v>
      </c>
      <c r="T34" s="240" t="s">
        <v>35</v>
      </c>
      <c r="U34" s="240" t="s">
        <v>283</v>
      </c>
      <c r="V34" s="261"/>
      <c r="W34" s="261"/>
      <c r="X34" s="264"/>
      <c r="Y34" s="261"/>
      <c r="Z34" s="264"/>
      <c r="AA34" s="237" t="e">
        <f>#REF!</f>
        <v>#REF!</v>
      </c>
      <c r="AB34" s="250" t="s">
        <v>951</v>
      </c>
    </row>
    <row r="35" spans="1:28" ht="75" x14ac:dyDescent="0.25">
      <c r="A35" s="252" t="s">
        <v>741</v>
      </c>
      <c r="B35" s="237" t="s">
        <v>2</v>
      </c>
      <c r="C35" s="237" t="s">
        <v>3</v>
      </c>
      <c r="D35" s="237" t="s">
        <v>6</v>
      </c>
      <c r="E35" s="238" t="s">
        <v>525</v>
      </c>
      <c r="F35" s="260" t="s">
        <v>578</v>
      </c>
      <c r="G35" s="239" t="s">
        <v>14</v>
      </c>
      <c r="H35" s="285" t="s">
        <v>616</v>
      </c>
      <c r="I35" s="49" t="s">
        <v>291</v>
      </c>
      <c r="J35" s="49" t="s">
        <v>707</v>
      </c>
      <c r="K35" s="49" t="s">
        <v>708</v>
      </c>
      <c r="L35" s="260" t="s">
        <v>280</v>
      </c>
      <c r="M35" s="293" t="s">
        <v>166</v>
      </c>
      <c r="N35" s="287"/>
      <c r="O35" s="293" t="s">
        <v>166</v>
      </c>
      <c r="P35" s="287"/>
      <c r="Q35" s="293" t="s">
        <v>166</v>
      </c>
      <c r="R35" s="293" t="s">
        <v>166</v>
      </c>
      <c r="S35" s="245" t="s">
        <v>628</v>
      </c>
      <c r="T35" s="240" t="s">
        <v>34</v>
      </c>
      <c r="U35" s="240" t="s">
        <v>283</v>
      </c>
      <c r="V35" s="261"/>
      <c r="W35" s="261"/>
      <c r="X35" s="264"/>
      <c r="Y35" s="264"/>
      <c r="Z35" s="261"/>
      <c r="AA35" s="237" t="e">
        <f>#REF!</f>
        <v>#REF!</v>
      </c>
      <c r="AB35" s="250" t="s">
        <v>952</v>
      </c>
    </row>
    <row r="36" spans="1:28" ht="120" x14ac:dyDescent="0.25">
      <c r="A36" s="252" t="s">
        <v>867</v>
      </c>
      <c r="B36" s="237" t="s">
        <v>2</v>
      </c>
      <c r="C36" s="237" t="s">
        <v>3</v>
      </c>
      <c r="D36" s="237" t="s">
        <v>6</v>
      </c>
      <c r="E36" s="238" t="s">
        <v>525</v>
      </c>
      <c r="F36" s="260" t="s">
        <v>850</v>
      </c>
      <c r="G36" s="239" t="s">
        <v>14</v>
      </c>
      <c r="H36" s="285" t="s">
        <v>616</v>
      </c>
      <c r="I36" s="49" t="s">
        <v>851</v>
      </c>
      <c r="J36" s="49" t="s">
        <v>853</v>
      </c>
      <c r="K36" s="49" t="s">
        <v>684</v>
      </c>
      <c r="L36" s="260" t="s">
        <v>852</v>
      </c>
      <c r="M36" s="286"/>
      <c r="N36" s="287"/>
      <c r="O36" s="287"/>
      <c r="P36" s="287"/>
      <c r="Q36" s="293" t="s">
        <v>166</v>
      </c>
      <c r="R36" s="288"/>
      <c r="S36" s="240" t="s">
        <v>23</v>
      </c>
      <c r="T36" s="240" t="s">
        <v>35</v>
      </c>
      <c r="U36" s="240" t="s">
        <v>871</v>
      </c>
      <c r="V36" s="264"/>
      <c r="W36" s="264"/>
      <c r="X36" s="264"/>
      <c r="Y36" s="261"/>
      <c r="Z36" s="264"/>
      <c r="AA36" s="237" t="e">
        <f>#REF!</f>
        <v>#REF!</v>
      </c>
      <c r="AB36" s="250" t="s">
        <v>953</v>
      </c>
    </row>
    <row r="37" spans="1:28" ht="135" x14ac:dyDescent="0.25">
      <c r="A37" s="252" t="s">
        <v>854</v>
      </c>
      <c r="B37" s="237" t="s">
        <v>2</v>
      </c>
      <c r="C37" s="237" t="s">
        <v>3</v>
      </c>
      <c r="D37" s="237" t="s">
        <v>6</v>
      </c>
      <c r="E37" s="238" t="s">
        <v>525</v>
      </c>
      <c r="F37" s="260" t="s">
        <v>901</v>
      </c>
      <c r="G37" s="239" t="s">
        <v>15</v>
      </c>
      <c r="H37" s="49" t="s">
        <v>886</v>
      </c>
      <c r="I37" s="49" t="s">
        <v>912</v>
      </c>
      <c r="J37" s="49" t="s">
        <v>913</v>
      </c>
      <c r="K37" s="49" t="s">
        <v>914</v>
      </c>
      <c r="L37" s="248" t="s">
        <v>887</v>
      </c>
      <c r="M37" s="286"/>
      <c r="N37" s="287"/>
      <c r="O37" s="287"/>
      <c r="P37" s="287"/>
      <c r="Q37" s="287"/>
      <c r="R37" s="293" t="s">
        <v>166</v>
      </c>
      <c r="S37" s="240" t="s">
        <v>23</v>
      </c>
      <c r="T37" s="240" t="s">
        <v>35</v>
      </c>
      <c r="U37" s="240" t="s">
        <v>896</v>
      </c>
      <c r="V37" s="261"/>
      <c r="W37" s="261"/>
      <c r="X37" s="264"/>
      <c r="Y37" s="264"/>
      <c r="Z37" s="264"/>
      <c r="AA37" s="237" t="e">
        <f>#REF!</f>
        <v>#REF!</v>
      </c>
      <c r="AB37" s="250" t="s">
        <v>915</v>
      </c>
    </row>
    <row r="38" spans="1:28" ht="135" x14ac:dyDescent="0.25">
      <c r="A38" s="252" t="s">
        <v>855</v>
      </c>
      <c r="B38" s="237" t="s">
        <v>2</v>
      </c>
      <c r="C38" s="42" t="s">
        <v>3</v>
      </c>
      <c r="D38" s="237" t="s">
        <v>6</v>
      </c>
      <c r="E38" s="238" t="s">
        <v>525</v>
      </c>
      <c r="F38" s="260" t="s">
        <v>10</v>
      </c>
      <c r="G38" s="239" t="s">
        <v>15</v>
      </c>
      <c r="H38" s="49" t="s">
        <v>14</v>
      </c>
      <c r="I38" s="49" t="s">
        <v>925</v>
      </c>
      <c r="J38" s="49" t="s">
        <v>926</v>
      </c>
      <c r="K38" s="49" t="s">
        <v>927</v>
      </c>
      <c r="L38" s="260" t="s">
        <v>928</v>
      </c>
      <c r="M38" s="286"/>
      <c r="N38" s="287"/>
      <c r="O38" s="287"/>
      <c r="P38" s="293" t="s">
        <v>166</v>
      </c>
      <c r="Q38" s="287"/>
      <c r="R38" s="288"/>
      <c r="S38" s="244" t="s">
        <v>23</v>
      </c>
      <c r="T38" s="240" t="s">
        <v>34</v>
      </c>
      <c r="U38" s="240" t="s">
        <v>283</v>
      </c>
      <c r="V38" s="261"/>
      <c r="W38" s="264"/>
      <c r="X38" s="264"/>
      <c r="Y38" s="264"/>
      <c r="Z38" s="261"/>
      <c r="AA38" s="237" t="e">
        <f>#REF!</f>
        <v>#REF!</v>
      </c>
      <c r="AB38" s="250" t="s">
        <v>929</v>
      </c>
    </row>
    <row r="39" spans="1:28" ht="60" x14ac:dyDescent="0.25">
      <c r="A39" s="236" t="s">
        <v>1083</v>
      </c>
      <c r="B39" s="237" t="s">
        <v>1</v>
      </c>
      <c r="C39" s="237" t="s">
        <v>3</v>
      </c>
      <c r="D39" s="237" t="s">
        <v>6</v>
      </c>
      <c r="E39" s="238" t="s">
        <v>525</v>
      </c>
      <c r="F39" s="260" t="s">
        <v>10</v>
      </c>
      <c r="G39" s="239" t="s">
        <v>14</v>
      </c>
      <c r="H39" s="256" t="s">
        <v>53</v>
      </c>
      <c r="I39" s="49" t="s">
        <v>1084</v>
      </c>
      <c r="J39" s="49" t="s">
        <v>1085</v>
      </c>
      <c r="K39" s="49" t="s">
        <v>1086</v>
      </c>
      <c r="L39" s="260" t="s">
        <v>280</v>
      </c>
      <c r="M39" s="293" t="s">
        <v>166</v>
      </c>
      <c r="N39" s="293" t="s">
        <v>166</v>
      </c>
      <c r="O39" s="293" t="s">
        <v>166</v>
      </c>
      <c r="P39" s="293" t="s">
        <v>166</v>
      </c>
      <c r="Q39" s="293" t="s">
        <v>166</v>
      </c>
      <c r="R39" s="293" t="s">
        <v>166</v>
      </c>
      <c r="S39" s="240" t="s">
        <v>24</v>
      </c>
      <c r="T39" s="240" t="s">
        <v>34</v>
      </c>
      <c r="U39" s="240" t="s">
        <v>1087</v>
      </c>
      <c r="V39" s="261"/>
      <c r="X39" s="264"/>
      <c r="Y39" s="264"/>
      <c r="Z39" s="261"/>
      <c r="AA39" s="237" t="s">
        <v>1088</v>
      </c>
      <c r="AB39" s="250" t="s">
        <v>1090</v>
      </c>
    </row>
    <row r="40" spans="1:28" ht="90" x14ac:dyDescent="0.25">
      <c r="A40" s="44" t="s">
        <v>1118</v>
      </c>
      <c r="B40" s="237" t="s">
        <v>2</v>
      </c>
      <c r="C40" s="237" t="s">
        <v>3</v>
      </c>
      <c r="D40" s="237" t="s">
        <v>6</v>
      </c>
      <c r="E40" s="238" t="s">
        <v>525</v>
      </c>
      <c r="F40" s="260" t="s">
        <v>1119</v>
      </c>
      <c r="G40" s="239" t="s">
        <v>15</v>
      </c>
      <c r="H40" s="49" t="s">
        <v>365</v>
      </c>
      <c r="I40" s="49" t="s">
        <v>298</v>
      </c>
      <c r="J40" s="49" t="s">
        <v>1120</v>
      </c>
      <c r="K40" s="49" t="s">
        <v>1121</v>
      </c>
      <c r="L40" s="248" t="s">
        <v>367</v>
      </c>
      <c r="M40" s="293" t="s">
        <v>166</v>
      </c>
      <c r="N40" s="287"/>
      <c r="O40" s="287"/>
      <c r="P40" s="287"/>
      <c r="Q40" s="287"/>
      <c r="R40" s="288"/>
      <c r="S40" s="245" t="s">
        <v>23</v>
      </c>
      <c r="T40" s="240" t="s">
        <v>34</v>
      </c>
      <c r="U40" s="240" t="s">
        <v>881</v>
      </c>
      <c r="V40" s="264"/>
      <c r="W40" s="261"/>
      <c r="X40" s="264"/>
      <c r="Y40" s="264"/>
      <c r="Z40" s="264"/>
      <c r="AA40" s="237" t="s">
        <v>1122</v>
      </c>
      <c r="AB40" s="250" t="s">
        <v>532</v>
      </c>
    </row>
    <row r="41" spans="1:28" ht="30" x14ac:dyDescent="0.25">
      <c r="A41" s="236" t="s">
        <v>60</v>
      </c>
      <c r="B41" s="237"/>
      <c r="C41" s="237"/>
      <c r="D41" s="237"/>
      <c r="E41" s="238"/>
      <c r="F41" s="260"/>
      <c r="G41" s="239"/>
      <c r="H41" s="256" t="s">
        <v>53</v>
      </c>
      <c r="I41" s="256" t="s">
        <v>53</v>
      </c>
      <c r="J41" s="256" t="s">
        <v>53</v>
      </c>
      <c r="K41" s="256" t="s">
        <v>53</v>
      </c>
      <c r="L41" s="260" t="s">
        <v>53</v>
      </c>
      <c r="M41" s="239" t="s">
        <v>103</v>
      </c>
      <c r="N41" s="237" t="s">
        <v>103</v>
      </c>
      <c r="O41" s="237" t="s">
        <v>103</v>
      </c>
      <c r="P41" s="237" t="s">
        <v>103</v>
      </c>
      <c r="Q41" s="237" t="s">
        <v>103</v>
      </c>
      <c r="R41" s="260" t="s">
        <v>103</v>
      </c>
      <c r="S41" s="240"/>
      <c r="T41" s="240"/>
      <c r="U41" s="240"/>
      <c r="V41" s="261"/>
      <c r="W41" s="261"/>
      <c r="X41" s="261"/>
      <c r="Y41" s="261"/>
      <c r="Z41" s="261"/>
      <c r="AA41" s="237"/>
      <c r="AB41" s="250"/>
    </row>
    <row r="42" spans="1:28" ht="30" x14ac:dyDescent="0.25">
      <c r="A42" s="236" t="s">
        <v>61</v>
      </c>
      <c r="B42" s="237"/>
      <c r="C42" s="237"/>
      <c r="D42" s="237"/>
      <c r="E42" s="238"/>
      <c r="F42" s="260"/>
      <c r="G42" s="239"/>
      <c r="H42" s="256" t="s">
        <v>53</v>
      </c>
      <c r="I42" s="256" t="s">
        <v>53</v>
      </c>
      <c r="J42" s="256" t="s">
        <v>53</v>
      </c>
      <c r="K42" s="256" t="s">
        <v>53</v>
      </c>
      <c r="L42" s="260" t="s">
        <v>53</v>
      </c>
      <c r="M42" s="239" t="s">
        <v>103</v>
      </c>
      <c r="N42" s="237" t="s">
        <v>103</v>
      </c>
      <c r="O42" s="237" t="s">
        <v>103</v>
      </c>
      <c r="P42" s="237" t="s">
        <v>103</v>
      </c>
      <c r="Q42" s="237" t="s">
        <v>103</v>
      </c>
      <c r="R42" s="260" t="s">
        <v>103</v>
      </c>
      <c r="S42" s="240"/>
      <c r="T42" s="240"/>
      <c r="U42" s="240"/>
      <c r="V42" s="261"/>
      <c r="W42" s="261"/>
      <c r="X42" s="261"/>
      <c r="Y42" s="261"/>
      <c r="Z42" s="261"/>
      <c r="AA42" s="237"/>
      <c r="AB42" s="250"/>
    </row>
  </sheetData>
  <mergeCells count="4">
    <mergeCell ref="B1:F1"/>
    <mergeCell ref="V3:Z3"/>
    <mergeCell ref="M1:R1"/>
    <mergeCell ref="G1:L1"/>
  </mergeCells>
  <conditionalFormatting sqref="V41:Z42">
    <cfRule type="cellIs" dxfId="29" priority="30" operator="greaterThanOrEqual">
      <formula>1</formula>
    </cfRule>
  </conditionalFormatting>
  <conditionalFormatting sqref="V4:Z10">
    <cfRule type="cellIs" dxfId="28" priority="29" operator="greaterThanOrEqual">
      <formula>1</formula>
    </cfRule>
  </conditionalFormatting>
  <conditionalFormatting sqref="V11:Z11">
    <cfRule type="cellIs" dxfId="27" priority="28" operator="greaterThanOrEqual">
      <formula>1</formula>
    </cfRule>
  </conditionalFormatting>
  <conditionalFormatting sqref="V12:Z12">
    <cfRule type="cellIs" dxfId="26" priority="27" operator="greaterThanOrEqual">
      <formula>1</formula>
    </cfRule>
  </conditionalFormatting>
  <conditionalFormatting sqref="V13:Z13">
    <cfRule type="cellIs" dxfId="25" priority="26" operator="greaterThanOrEqual">
      <formula>1</formula>
    </cfRule>
  </conditionalFormatting>
  <conditionalFormatting sqref="V14:Z14">
    <cfRule type="cellIs" dxfId="24" priority="25" operator="greaterThanOrEqual">
      <formula>1</formula>
    </cfRule>
  </conditionalFormatting>
  <conditionalFormatting sqref="V15:X15 Z15">
    <cfRule type="cellIs" dxfId="23" priority="24" operator="greaterThanOrEqual">
      <formula>1</formula>
    </cfRule>
  </conditionalFormatting>
  <conditionalFormatting sqref="V16:Z16">
    <cfRule type="cellIs" dxfId="22" priority="23" operator="greaterThanOrEqual">
      <formula>1</formula>
    </cfRule>
  </conditionalFormatting>
  <conditionalFormatting sqref="Y15">
    <cfRule type="cellIs" dxfId="21" priority="22" operator="greaterThanOrEqual">
      <formula>1</formula>
    </cfRule>
  </conditionalFormatting>
  <conditionalFormatting sqref="V19:Z19 V21:Z23">
    <cfRule type="cellIs" dxfId="20" priority="21" operator="greaterThanOrEqual">
      <formula>1</formula>
    </cfRule>
  </conditionalFormatting>
  <conditionalFormatting sqref="V17 X17:Z17">
    <cfRule type="cellIs" dxfId="19" priority="20" operator="greaterThanOrEqual">
      <formula>1</formula>
    </cfRule>
  </conditionalFormatting>
  <conditionalFormatting sqref="W17">
    <cfRule type="cellIs" dxfId="18" priority="19" operator="greaterThanOrEqual">
      <formula>1</formula>
    </cfRule>
  </conditionalFormatting>
  <conditionalFormatting sqref="V18:X18 Z18">
    <cfRule type="cellIs" dxfId="17" priority="18" operator="greaterThanOrEqual">
      <formula>1</formula>
    </cfRule>
  </conditionalFormatting>
  <conditionalFormatting sqref="Y18">
    <cfRule type="cellIs" dxfId="16" priority="17" operator="greaterThanOrEqual">
      <formula>1</formula>
    </cfRule>
  </conditionalFormatting>
  <conditionalFormatting sqref="X20:Y20">
    <cfRule type="cellIs" dxfId="15" priority="16" operator="greaterThanOrEqual">
      <formula>1</formula>
    </cfRule>
  </conditionalFormatting>
  <conditionalFormatting sqref="V20:W20">
    <cfRule type="cellIs" dxfId="14" priority="15" operator="greaterThanOrEqual">
      <formula>1</formula>
    </cfRule>
  </conditionalFormatting>
  <conditionalFormatting sqref="Z20">
    <cfRule type="cellIs" dxfId="13" priority="14" operator="greaterThanOrEqual">
      <formula>1</formula>
    </cfRule>
  </conditionalFormatting>
  <conditionalFormatting sqref="V27:Z29 V24:Z25">
    <cfRule type="cellIs" dxfId="12" priority="13" operator="greaterThanOrEqual">
      <formula>1</formula>
    </cfRule>
  </conditionalFormatting>
  <conditionalFormatting sqref="V26:Z26">
    <cfRule type="cellIs" dxfId="11" priority="12" operator="greaterThanOrEqual">
      <formula>1</formula>
    </cfRule>
  </conditionalFormatting>
  <conditionalFormatting sqref="V30:Z30">
    <cfRule type="cellIs" dxfId="10" priority="11" operator="greaterThanOrEqual">
      <formula>1</formula>
    </cfRule>
  </conditionalFormatting>
  <conditionalFormatting sqref="V35:Z35">
    <cfRule type="cellIs" dxfId="9" priority="10" operator="greaterThanOrEqual">
      <formula>1</formula>
    </cfRule>
  </conditionalFormatting>
  <conditionalFormatting sqref="V32:Z32">
    <cfRule type="cellIs" dxfId="8" priority="9" operator="greaterThanOrEqual">
      <formula>1</formula>
    </cfRule>
  </conditionalFormatting>
  <conditionalFormatting sqref="V33:Z33">
    <cfRule type="cellIs" dxfId="7" priority="8" operator="greaterThanOrEqual">
      <formula>1</formula>
    </cfRule>
  </conditionalFormatting>
  <conditionalFormatting sqref="V34:Z34">
    <cfRule type="cellIs" dxfId="6" priority="7" operator="greaterThanOrEqual">
      <formula>1</formula>
    </cfRule>
  </conditionalFormatting>
  <conditionalFormatting sqref="V31:Z31">
    <cfRule type="cellIs" dxfId="5" priority="6" operator="greaterThanOrEqual">
      <formula>1</formula>
    </cfRule>
  </conditionalFormatting>
  <conditionalFormatting sqref="V36:Z36">
    <cfRule type="cellIs" dxfId="4" priority="5" operator="greaterThanOrEqual">
      <formula>1</formula>
    </cfRule>
  </conditionalFormatting>
  <conditionalFormatting sqref="V37:Z37">
    <cfRule type="cellIs" dxfId="3" priority="4" operator="greaterThanOrEqual">
      <formula>1</formula>
    </cfRule>
  </conditionalFormatting>
  <conditionalFormatting sqref="V40:Z40">
    <cfRule type="cellIs" dxfId="2" priority="3" operator="greaterThanOrEqual">
      <formula>1</formula>
    </cfRule>
  </conditionalFormatting>
  <conditionalFormatting sqref="V39 Z39">
    <cfRule type="cellIs" dxfId="1" priority="2" operator="greaterThanOrEqual">
      <formula>1</formula>
    </cfRule>
  </conditionalFormatting>
  <conditionalFormatting sqref="V38:Z38 X39:Y39">
    <cfRule type="cellIs" dxfId="0" priority="1" operator="greaterThanOrEqual">
      <formula>1</formula>
    </cfRule>
  </conditionalFormatting>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off_listes!$C$18:$F$18</xm:f>
          </x14:formula1>
          <xm:sqref>S4:S9 S11:S34 S36:S39</xm:sqref>
        </x14:dataValidation>
        <x14:dataValidation type="list" allowBlank="1" showInputMessage="1" showErrorMessage="1">
          <x14:formula1>
            <xm:f>off_listes!$C$4:$D$4</xm:f>
          </x14:formula1>
          <xm:sqref>B4:B39</xm:sqref>
        </x14:dataValidation>
        <x14:dataValidation type="list" allowBlank="1" showInputMessage="1" showErrorMessage="1">
          <x14:formula1>
            <xm:f>off_listes!$C$5:$D$5</xm:f>
          </x14:formula1>
          <xm:sqref>C4:C39</xm:sqref>
        </x14:dataValidation>
        <x14:dataValidation type="list" allowBlank="1" showInputMessage="1" showErrorMessage="1">
          <x14:formula1>
            <xm:f>off_listes!$C$6:$D$6</xm:f>
          </x14:formula1>
          <xm:sqref>D4:D39</xm:sqref>
        </x14:dataValidation>
        <x14:dataValidation type="list" allowBlank="1" showInputMessage="1" showErrorMessage="1">
          <x14:formula1>
            <xm:f>off_listes!$C$11:$D$11</xm:f>
          </x14:formula1>
          <xm:sqref>G4:G39</xm:sqref>
        </x14:dataValidation>
        <x14:dataValidation type="list" allowBlank="1" showInputMessage="1" showErrorMessage="1">
          <x14:formula1>
            <xm:f>off_listes!$C$22:$D$22</xm:f>
          </x14:formula1>
          <xm:sqref>T4:T39</xm:sqref>
        </x14:dataValidation>
        <x14:dataValidation type="list" allowBlank="1" showInputMessage="1" showErrorMessage="1">
          <x14:formula1>
            <xm:f>off_listes!$C$8:$D$8</xm:f>
          </x14:formula1>
          <xm:sqref>E4:E39</xm:sqref>
        </x14:dataValidation>
        <x14:dataValidation type="list" allowBlank="1" showInputMessage="1" showErrorMessage="1">
          <x14:formula1>
            <xm:f>[Grille_NOTATION_public_v1_06102021.xlsx]off_listes!#REF!</xm:f>
          </x14:formula1>
          <xm:sqref>E40:E42</xm:sqref>
        </x14:dataValidation>
        <x14:dataValidation type="list" allowBlank="1" showInputMessage="1" showErrorMessage="1">
          <x14:formula1>
            <xm:f>[Grille_NOTATION_public_v1_06102021.xlsx]off_listes!#REF!</xm:f>
          </x14:formula1>
          <xm:sqref>T40:T42</xm:sqref>
        </x14:dataValidation>
        <x14:dataValidation type="list" allowBlank="1" showInputMessage="1" showErrorMessage="1">
          <x14:formula1>
            <xm:f>[Grille_NOTATION_public_v1_06102021.xlsx]off_listes!#REF!</xm:f>
          </x14:formula1>
          <xm:sqref>G40:G42</xm:sqref>
        </x14:dataValidation>
        <x14:dataValidation type="list" allowBlank="1" showInputMessage="1" showErrorMessage="1">
          <x14:formula1>
            <xm:f>[Grille_NOTATION_public_v1_06102021.xlsx]off_listes!#REF!</xm:f>
          </x14:formula1>
          <xm:sqref>D40:D42</xm:sqref>
        </x14:dataValidation>
        <x14:dataValidation type="list" allowBlank="1" showInputMessage="1" showErrorMessage="1">
          <x14:formula1>
            <xm:f>[Grille_NOTATION_public_v1_06102021.xlsx]off_listes!#REF!</xm:f>
          </x14:formula1>
          <xm:sqref>C40:C42</xm:sqref>
        </x14:dataValidation>
        <x14:dataValidation type="list" allowBlank="1" showInputMessage="1" showErrorMessage="1">
          <x14:formula1>
            <xm:f>[Grille_NOTATION_public_v1_06102021.xlsx]off_listes!#REF!</xm:f>
          </x14:formula1>
          <xm:sqref>B40:B42</xm:sqref>
        </x14:dataValidation>
        <x14:dataValidation type="list" allowBlank="1" showInputMessage="1" showErrorMessage="1">
          <x14:formula1>
            <xm:f>[Grille_NOTATION_public_v1_06102021.xlsx]off_listes!#REF!</xm:f>
          </x14:formula1>
          <xm:sqref>S40:S42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DS43"/>
  <sheetViews>
    <sheetView showGridLines="0" tabSelected="1" zoomScale="70" zoomScaleNormal="70" zoomScaleSheetLayoutView="100" workbookViewId="0">
      <pane xSplit="1" ySplit="5" topLeftCell="B6" activePane="bottomRight" state="frozen"/>
      <selection pane="topRight" activeCell="B1" sqref="B1"/>
      <selection pane="bottomLeft" activeCell="A6" sqref="A6"/>
      <selection pane="bottomRight" activeCell="CE6" sqref="CE6:CE43"/>
    </sheetView>
  </sheetViews>
  <sheetFormatPr baseColWidth="10" defaultColWidth="11.42578125" defaultRowHeight="15" outlineLevelRow="1" outlineLevelCol="1" x14ac:dyDescent="0.25"/>
  <cols>
    <col min="1" max="1" width="17.42578125" style="43" customWidth="1"/>
    <col min="2" max="2" width="10.85546875" style="66" customWidth="1"/>
    <col min="3" max="3" width="10.85546875" style="66" customWidth="1" outlineLevel="1"/>
    <col min="4" max="4" width="32.140625" style="43" customWidth="1" outlineLevel="1"/>
    <col min="5" max="5" width="41.7109375" style="43" customWidth="1" outlineLevel="1"/>
    <col min="6" max="6" width="10.85546875" style="66" customWidth="1"/>
    <col min="7" max="7" width="10.85546875" style="66" customWidth="1" outlineLevel="1"/>
    <col min="8" max="8" width="37.42578125" style="43" customWidth="1" outlineLevel="1"/>
    <col min="9" max="9" width="41.7109375" style="43" customWidth="1" outlineLevel="1"/>
    <col min="10" max="10" width="10.85546875" style="66"/>
    <col min="11" max="11" width="10.85546875" style="66" customWidth="1" outlineLevel="1"/>
    <col min="12" max="12" width="50.85546875" style="43" customWidth="1" outlineLevel="1"/>
    <col min="13" max="13" width="41.7109375" style="43" customWidth="1" outlineLevel="1"/>
    <col min="14" max="14" width="10.85546875" style="66"/>
    <col min="15" max="15" width="10.85546875" style="66" customWidth="1" outlineLevel="1"/>
    <col min="16" max="16" width="27.42578125" style="43" customWidth="1" outlineLevel="1"/>
    <col min="17" max="17" width="41.7109375" style="43" customWidth="1" outlineLevel="1"/>
    <col min="18" max="18" width="10.85546875" style="66"/>
    <col min="19" max="19" width="10.85546875" style="66" customWidth="1" outlineLevel="1"/>
    <col min="20" max="20" width="62.85546875" style="43" customWidth="1" outlineLevel="1"/>
    <col min="21" max="21" width="41.7109375" style="43" customWidth="1" outlineLevel="1"/>
    <col min="22" max="22" width="10.85546875" style="66"/>
    <col min="23" max="23" width="10.85546875" style="66" customWidth="1" outlineLevel="1"/>
    <col min="24" max="24" width="25" style="43" customWidth="1" outlineLevel="1"/>
    <col min="25" max="25" width="41.7109375" style="43" customWidth="1" outlineLevel="1"/>
    <col min="26" max="26" width="2.42578125" style="66" customWidth="1"/>
    <col min="27" max="27" width="11.42578125" style="66"/>
    <col min="28" max="28" width="3.42578125" style="159" customWidth="1"/>
    <col min="29" max="29" width="11.42578125" style="66"/>
    <col min="30" max="30" width="10.85546875" style="66" customWidth="1" outlineLevel="1"/>
    <col min="31" max="31" width="53.140625" style="43" customWidth="1" outlineLevel="1"/>
    <col min="32" max="32" width="41.7109375" style="43" customWidth="1" outlineLevel="1"/>
    <col min="33" max="33" width="10.85546875" style="66"/>
    <col min="34" max="34" width="10.85546875" style="66" customWidth="1" outlineLevel="1"/>
    <col min="35" max="35" width="18.7109375" style="66" customWidth="1" outlineLevel="1"/>
    <col min="36" max="36" width="41.7109375" style="43" customWidth="1" outlineLevel="1"/>
    <col min="37" max="37" width="2.42578125" style="66" customWidth="1"/>
    <col min="38" max="38" width="11.42578125" style="66"/>
    <col min="39" max="39" width="3.42578125" style="159" customWidth="1"/>
    <col min="40" max="40" width="11.42578125" style="66"/>
    <col min="41" max="41" width="10.85546875" style="66" customWidth="1" outlineLevel="1"/>
    <col min="42" max="42" width="42.42578125" style="66" customWidth="1" outlineLevel="1"/>
    <col min="43" max="43" width="41.7109375" style="43" customWidth="1" outlineLevel="1"/>
    <col min="44" max="44" width="10.85546875" style="66"/>
    <col min="45" max="45" width="10.85546875" style="66" customWidth="1" outlineLevel="1"/>
    <col min="46" max="46" width="30.7109375" style="66" customWidth="1" outlineLevel="1"/>
    <col min="47" max="47" width="41.7109375" style="43" customWidth="1" outlineLevel="1"/>
    <col min="48" max="48" width="10.85546875" style="66"/>
    <col min="49" max="49" width="10.85546875" style="66" customWidth="1" outlineLevel="1"/>
    <col min="50" max="50" width="28.7109375" style="43" customWidth="1" outlineLevel="1"/>
    <col min="51" max="51" width="41.7109375" style="43" customWidth="1" outlineLevel="1"/>
    <col min="52" max="52" width="2.42578125" style="66" customWidth="1"/>
    <col min="53" max="53" width="11.42578125" style="66"/>
    <col min="54" max="54" width="3.42578125" style="159" customWidth="1"/>
    <col min="55" max="55" width="11.42578125" style="66"/>
    <col min="56" max="56" width="10.85546875" style="66" customWidth="1" outlineLevel="1"/>
    <col min="57" max="57" width="36.85546875" style="43" customWidth="1" outlineLevel="1"/>
    <col min="58" max="58" width="41.7109375" style="43" customWidth="1" outlineLevel="1"/>
    <col min="59" max="59" width="10.85546875" style="66"/>
    <col min="60" max="60" width="10.85546875" style="66" customWidth="1" outlineLevel="1"/>
    <col min="61" max="61" width="39" style="43" customWidth="1" outlineLevel="1"/>
    <col min="62" max="62" width="41.7109375" style="43" customWidth="1" outlineLevel="1"/>
    <col min="63" max="63" width="2.42578125" style="66" customWidth="1"/>
    <col min="64" max="64" width="11.42578125" style="66"/>
    <col min="65" max="65" width="3.42578125" style="159" customWidth="1"/>
    <col min="66" max="66" width="11.42578125" style="66"/>
    <col min="67" max="67" width="10.85546875" style="66" customWidth="1" outlineLevel="1"/>
    <col min="68" max="68" width="24.85546875" style="43" customWidth="1" outlineLevel="1"/>
    <col min="69" max="69" width="41.7109375" style="43" customWidth="1" outlineLevel="1"/>
    <col min="70" max="70" width="11.42578125" style="66"/>
    <col min="71" max="71" width="10.85546875" style="66" customWidth="1" outlineLevel="1"/>
    <col min="72" max="72" width="25.140625" style="43" customWidth="1" outlineLevel="1"/>
    <col min="73" max="73" width="41.7109375" style="43" customWidth="1" outlineLevel="1"/>
    <col min="74" max="74" width="10.85546875" style="66"/>
    <col min="75" max="75" width="10.85546875" style="66" customWidth="1" outlineLevel="1"/>
    <col min="76" max="76" width="22.7109375" style="66" customWidth="1" outlineLevel="1"/>
    <col min="77" max="77" width="41.7109375" style="43" customWidth="1" outlineLevel="1"/>
    <col min="78" max="78" width="10.85546875" style="66"/>
    <col min="79" max="79" width="10.85546875" style="66" hidden="1" customWidth="1" outlineLevel="1"/>
    <col min="80" max="80" width="34.7109375" style="43" hidden="1" customWidth="1" outlineLevel="1"/>
    <col min="81" max="81" width="41.7109375" style="43" hidden="1" customWidth="1" outlineLevel="1"/>
    <col min="82" max="82" width="2.42578125" style="66" customWidth="1" collapsed="1"/>
    <col min="83" max="16384" width="11.42578125" style="66"/>
  </cols>
  <sheetData>
    <row r="1" spans="1:123" ht="30" x14ac:dyDescent="0.25">
      <c r="A1" s="69" t="s">
        <v>354</v>
      </c>
      <c r="B1" s="137" t="s">
        <v>116</v>
      </c>
      <c r="C1" s="137"/>
      <c r="D1" s="212"/>
      <c r="E1" s="183"/>
      <c r="F1" s="138"/>
      <c r="G1" s="138"/>
      <c r="H1" s="183"/>
      <c r="I1" s="183"/>
      <c r="J1" s="138"/>
      <c r="K1" s="138"/>
      <c r="L1" s="183"/>
      <c r="M1" s="183"/>
      <c r="N1" s="138"/>
      <c r="O1" s="138"/>
      <c r="P1" s="183"/>
      <c r="Q1" s="183"/>
      <c r="R1" s="138"/>
      <c r="S1" s="138"/>
      <c r="T1" s="183"/>
      <c r="U1" s="183"/>
      <c r="V1" s="138"/>
      <c r="W1" s="138"/>
      <c r="X1" s="183"/>
      <c r="Y1" s="183"/>
      <c r="Z1" s="138"/>
      <c r="AA1" s="139" t="s">
        <v>405</v>
      </c>
      <c r="AB1" s="140"/>
      <c r="AC1" s="141" t="s">
        <v>69</v>
      </c>
      <c r="AD1" s="142"/>
      <c r="AE1" s="188"/>
      <c r="AF1" s="188"/>
      <c r="AG1" s="143"/>
      <c r="AH1" s="142"/>
      <c r="AI1" s="142"/>
      <c r="AJ1" s="188"/>
      <c r="AK1" s="142"/>
      <c r="AL1" s="144" t="s">
        <v>406</v>
      </c>
      <c r="AM1" s="140"/>
      <c r="AN1" s="145" t="s">
        <v>71</v>
      </c>
      <c r="AO1" s="146"/>
      <c r="AP1" s="146"/>
      <c r="AQ1" s="193"/>
      <c r="AR1" s="147"/>
      <c r="AS1" s="146"/>
      <c r="AT1" s="146"/>
      <c r="AU1" s="193"/>
      <c r="AV1" s="147"/>
      <c r="AW1" s="146"/>
      <c r="AX1" s="193"/>
      <c r="AY1" s="193"/>
      <c r="AZ1" s="146"/>
      <c r="BA1" s="148" t="s">
        <v>407</v>
      </c>
      <c r="BB1" s="140"/>
      <c r="BC1" s="149" t="s">
        <v>273</v>
      </c>
      <c r="BD1" s="150"/>
      <c r="BE1" s="200"/>
      <c r="BF1" s="200"/>
      <c r="BG1" s="151"/>
      <c r="BH1" s="152"/>
      <c r="BI1" s="200"/>
      <c r="BJ1" s="200"/>
      <c r="BK1" s="150"/>
      <c r="BL1" s="153" t="s">
        <v>175</v>
      </c>
      <c r="BM1" s="140"/>
      <c r="BN1" s="154" t="s">
        <v>76</v>
      </c>
      <c r="BO1" s="155"/>
      <c r="BP1" s="210"/>
      <c r="BQ1" s="205"/>
      <c r="BR1" s="157"/>
      <c r="BS1" s="157"/>
      <c r="BT1" s="210"/>
      <c r="BU1" s="205"/>
      <c r="BV1" s="157"/>
      <c r="BW1" s="157"/>
      <c r="BX1" s="156"/>
      <c r="BY1" s="210"/>
      <c r="BZ1" s="156"/>
      <c r="CA1" s="156"/>
      <c r="CB1" s="210"/>
      <c r="CC1" s="205"/>
      <c r="CD1" s="157"/>
      <c r="CE1" s="158" t="s">
        <v>408</v>
      </c>
      <c r="CF1" s="68"/>
      <c r="CG1" s="68"/>
      <c r="CH1" s="68"/>
      <c r="CI1" s="68"/>
      <c r="CJ1" s="68"/>
      <c r="CK1" s="68"/>
      <c r="CL1" s="68"/>
      <c r="CM1" s="68"/>
      <c r="CN1" s="68"/>
      <c r="CO1" s="68"/>
      <c r="CP1" s="68"/>
      <c r="CQ1" s="68"/>
      <c r="CR1" s="68"/>
      <c r="CS1" s="68"/>
      <c r="CT1" s="68"/>
      <c r="CU1" s="68"/>
      <c r="CV1" s="68"/>
      <c r="CW1" s="68"/>
      <c r="CX1" s="68"/>
      <c r="CY1" s="68"/>
      <c r="CZ1" s="68"/>
      <c r="DA1" s="68"/>
      <c r="DB1" s="68"/>
      <c r="DC1" s="68"/>
      <c r="DD1" s="68"/>
      <c r="DE1" s="68"/>
      <c r="DF1" s="68"/>
      <c r="DG1" s="68"/>
      <c r="DH1" s="68"/>
      <c r="DI1" s="68"/>
      <c r="DJ1" s="68"/>
      <c r="DK1" s="68"/>
      <c r="DL1" s="68"/>
      <c r="DM1" s="68"/>
      <c r="DN1" s="68"/>
      <c r="DO1" s="68"/>
      <c r="DP1" s="68"/>
      <c r="DQ1" s="68"/>
      <c r="DR1" s="68"/>
      <c r="DS1" s="68"/>
    </row>
    <row r="2" spans="1:123" s="45" customFormat="1" ht="30" x14ac:dyDescent="0.25">
      <c r="A2" s="44" t="s">
        <v>434</v>
      </c>
      <c r="B2" s="109" t="s">
        <v>117</v>
      </c>
      <c r="C2" s="109"/>
      <c r="D2" s="15"/>
      <c r="E2" s="16"/>
      <c r="F2" s="111" t="s">
        <v>64</v>
      </c>
      <c r="G2" s="162"/>
      <c r="H2" s="184"/>
      <c r="I2" s="184"/>
      <c r="J2" s="110" t="s">
        <v>65</v>
      </c>
      <c r="K2" s="110"/>
      <c r="L2" s="16"/>
      <c r="M2" s="16"/>
      <c r="N2" s="111" t="s">
        <v>837</v>
      </c>
      <c r="O2" s="162"/>
      <c r="P2" s="184"/>
      <c r="Q2" s="184"/>
      <c r="R2" s="110" t="s">
        <v>828</v>
      </c>
      <c r="S2" s="177"/>
      <c r="T2" s="16"/>
      <c r="U2" s="186"/>
      <c r="V2" s="112" t="s">
        <v>588</v>
      </c>
      <c r="W2" s="162"/>
      <c r="X2" s="70"/>
      <c r="Y2" s="70"/>
      <c r="Z2" s="113"/>
      <c r="AA2" s="345" t="s">
        <v>959</v>
      </c>
      <c r="AB2" s="114"/>
      <c r="AC2" s="115" t="s">
        <v>70</v>
      </c>
      <c r="AD2" s="165"/>
      <c r="AE2" s="189"/>
      <c r="AF2" s="189"/>
      <c r="AG2" s="116" t="s">
        <v>537</v>
      </c>
      <c r="AH2" s="178"/>
      <c r="AI2" s="178" t="s">
        <v>631</v>
      </c>
      <c r="AJ2" s="191"/>
      <c r="AK2" s="178"/>
      <c r="AL2" s="345" t="s">
        <v>963</v>
      </c>
      <c r="AM2" s="114"/>
      <c r="AN2" s="117" t="s">
        <v>124</v>
      </c>
      <c r="AO2" s="179"/>
      <c r="AP2" s="179"/>
      <c r="AQ2" s="194"/>
      <c r="AR2" s="118" t="s">
        <v>72</v>
      </c>
      <c r="AS2" s="180"/>
      <c r="AT2" s="180"/>
      <c r="AU2" s="196"/>
      <c r="AV2" s="119" t="s">
        <v>772</v>
      </c>
      <c r="AW2" s="181"/>
      <c r="AX2" s="198"/>
      <c r="AY2" s="198"/>
      <c r="AZ2" s="181"/>
      <c r="BA2" s="345" t="s">
        <v>962</v>
      </c>
      <c r="BB2" s="114"/>
      <c r="BC2" s="120" t="s">
        <v>829</v>
      </c>
      <c r="BD2" s="171"/>
      <c r="BE2" s="201"/>
      <c r="BF2" s="201"/>
      <c r="BG2" s="121" t="s">
        <v>75</v>
      </c>
      <c r="BH2" s="121"/>
      <c r="BI2" s="71"/>
      <c r="BJ2" s="203"/>
      <c r="BK2" s="182"/>
      <c r="BL2" s="345" t="s">
        <v>961</v>
      </c>
      <c r="BM2" s="114"/>
      <c r="BN2" s="122" t="s">
        <v>77</v>
      </c>
      <c r="BO2" s="174"/>
      <c r="BP2" s="206"/>
      <c r="BQ2" s="206"/>
      <c r="BR2" s="123" t="s">
        <v>838</v>
      </c>
      <c r="BS2" s="176"/>
      <c r="BT2" s="208"/>
      <c r="BU2" s="208"/>
      <c r="BV2" s="122" t="s">
        <v>843</v>
      </c>
      <c r="BW2" s="174"/>
      <c r="BX2" s="174"/>
      <c r="BY2" s="206"/>
      <c r="BZ2" s="123" t="s">
        <v>131</v>
      </c>
      <c r="CA2" s="176"/>
      <c r="CB2" s="208"/>
      <c r="CC2" s="208"/>
      <c r="CD2" s="176"/>
      <c r="CE2" s="345" t="s">
        <v>960</v>
      </c>
      <c r="CF2" s="47"/>
      <c r="CG2" s="47"/>
      <c r="CH2" s="47"/>
      <c r="CI2" s="47"/>
      <c r="CJ2" s="47"/>
      <c r="CK2" s="47"/>
      <c r="CL2" s="47"/>
      <c r="CM2" s="47"/>
      <c r="CN2" s="47"/>
      <c r="CO2" s="47"/>
      <c r="CP2" s="47"/>
      <c r="CQ2" s="47"/>
      <c r="CR2" s="47"/>
      <c r="CS2" s="47"/>
      <c r="CT2" s="47"/>
      <c r="CU2" s="47"/>
      <c r="CV2" s="47"/>
      <c r="CW2" s="47"/>
      <c r="CX2" s="47"/>
      <c r="CY2" s="47"/>
      <c r="CZ2" s="47"/>
      <c r="DA2" s="47"/>
      <c r="DB2" s="47"/>
      <c r="DC2" s="47"/>
      <c r="DD2" s="47"/>
      <c r="DE2" s="47"/>
      <c r="DF2" s="47"/>
      <c r="DG2" s="47"/>
      <c r="DH2" s="47"/>
      <c r="DI2" s="47"/>
      <c r="DJ2" s="47"/>
      <c r="DK2" s="47"/>
      <c r="DL2" s="47"/>
      <c r="DM2" s="47"/>
      <c r="DN2" s="47"/>
      <c r="DO2" s="47"/>
      <c r="DP2" s="47"/>
      <c r="DQ2" s="47"/>
      <c r="DR2" s="47"/>
      <c r="DS2" s="47"/>
    </row>
    <row r="3" spans="1:123" s="45" customFormat="1" outlineLevel="1" x14ac:dyDescent="0.25">
      <c r="A3" s="10" t="s">
        <v>119</v>
      </c>
      <c r="B3" s="124" t="s">
        <v>120</v>
      </c>
      <c r="C3" s="125"/>
      <c r="D3" s="26"/>
      <c r="E3" s="26"/>
      <c r="F3" s="126" t="s">
        <v>964</v>
      </c>
      <c r="G3" s="161"/>
      <c r="H3" s="185"/>
      <c r="I3" s="185"/>
      <c r="J3" s="125" t="s">
        <v>121</v>
      </c>
      <c r="K3" s="125"/>
      <c r="L3" s="26"/>
      <c r="M3" s="26"/>
      <c r="N3" s="126" t="s">
        <v>965</v>
      </c>
      <c r="O3" s="161"/>
      <c r="P3" s="184"/>
      <c r="Q3" s="185"/>
      <c r="R3" s="125" t="s">
        <v>122</v>
      </c>
      <c r="S3" s="163"/>
      <c r="T3" s="26"/>
      <c r="U3" s="187"/>
      <c r="V3" s="126" t="s">
        <v>966</v>
      </c>
      <c r="W3" s="161"/>
      <c r="X3" s="46"/>
      <c r="Y3" s="185"/>
      <c r="Z3" s="161"/>
      <c r="AA3" s="346"/>
      <c r="AB3" s="73"/>
      <c r="AC3" s="127" t="s">
        <v>967</v>
      </c>
      <c r="AD3" s="164"/>
      <c r="AE3" s="189"/>
      <c r="AF3" s="190"/>
      <c r="AG3" s="128" t="s">
        <v>968</v>
      </c>
      <c r="AH3" s="166"/>
      <c r="AI3" s="166"/>
      <c r="AJ3" s="192"/>
      <c r="AK3" s="166"/>
      <c r="AL3" s="346"/>
      <c r="AM3" s="73"/>
      <c r="AN3" s="129" t="s">
        <v>970</v>
      </c>
      <c r="AO3" s="167"/>
      <c r="AP3" s="129"/>
      <c r="AQ3" s="195"/>
      <c r="AR3" s="130" t="s">
        <v>969</v>
      </c>
      <c r="AS3" s="168"/>
      <c r="AT3" s="130"/>
      <c r="AU3" s="197"/>
      <c r="AV3" s="131" t="s">
        <v>125</v>
      </c>
      <c r="AW3" s="169"/>
      <c r="AX3" s="27"/>
      <c r="AY3" s="199"/>
      <c r="AZ3" s="169"/>
      <c r="BA3" s="346"/>
      <c r="BB3" s="73"/>
      <c r="BC3" s="132" t="s">
        <v>971</v>
      </c>
      <c r="BD3" s="170"/>
      <c r="BE3" s="201"/>
      <c r="BF3" s="202"/>
      <c r="BG3" s="133" t="s">
        <v>126</v>
      </c>
      <c r="BH3" s="133"/>
      <c r="BI3" s="17"/>
      <c r="BJ3" s="204"/>
      <c r="BK3" s="172"/>
      <c r="BL3" s="346"/>
      <c r="BM3" s="73"/>
      <c r="BN3" s="134" t="s">
        <v>127</v>
      </c>
      <c r="BO3" s="173"/>
      <c r="BP3" s="206"/>
      <c r="BQ3" s="207"/>
      <c r="BR3" s="135" t="s">
        <v>972</v>
      </c>
      <c r="BS3" s="175"/>
      <c r="BT3" s="208"/>
      <c r="BU3" s="209"/>
      <c r="BV3" s="134" t="s">
        <v>128</v>
      </c>
      <c r="BW3" s="174"/>
      <c r="BX3" s="174"/>
      <c r="BY3" s="206"/>
      <c r="BZ3" s="135" t="s">
        <v>132</v>
      </c>
      <c r="CA3" s="176"/>
      <c r="CB3" s="208"/>
      <c r="CC3" s="208"/>
      <c r="CD3" s="176"/>
      <c r="CE3" s="346"/>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47"/>
      <c r="DH3" s="47"/>
      <c r="DI3" s="47"/>
      <c r="DJ3" s="47"/>
      <c r="DK3" s="47"/>
      <c r="DL3" s="47"/>
      <c r="DM3" s="47"/>
      <c r="DN3" s="47"/>
      <c r="DO3" s="47"/>
      <c r="DP3" s="47"/>
      <c r="DQ3" s="47"/>
      <c r="DR3" s="47"/>
      <c r="DS3" s="47"/>
    </row>
    <row r="4" spans="1:123" s="18" customFormat="1" ht="24" x14ac:dyDescent="0.25">
      <c r="A4" s="13"/>
      <c r="B4" s="106" t="s">
        <v>404</v>
      </c>
      <c r="C4" s="106" t="s">
        <v>78</v>
      </c>
      <c r="D4" s="106" t="s">
        <v>957</v>
      </c>
      <c r="E4" s="106" t="s">
        <v>958</v>
      </c>
      <c r="F4" s="106" t="s">
        <v>404</v>
      </c>
      <c r="G4" s="106" t="s">
        <v>78</v>
      </c>
      <c r="H4" s="106" t="s">
        <v>957</v>
      </c>
      <c r="I4" s="106" t="s">
        <v>958</v>
      </c>
      <c r="J4" s="106" t="s">
        <v>404</v>
      </c>
      <c r="K4" s="106" t="s">
        <v>78</v>
      </c>
      <c r="L4" s="106" t="s">
        <v>957</v>
      </c>
      <c r="M4" s="106" t="s">
        <v>958</v>
      </c>
      <c r="N4" s="106" t="s">
        <v>404</v>
      </c>
      <c r="O4" s="106" t="s">
        <v>78</v>
      </c>
      <c r="P4" s="106" t="s">
        <v>957</v>
      </c>
      <c r="Q4" s="106" t="s">
        <v>958</v>
      </c>
      <c r="R4" s="106" t="s">
        <v>404</v>
      </c>
      <c r="S4" s="106" t="s">
        <v>78</v>
      </c>
      <c r="T4" s="106" t="s">
        <v>957</v>
      </c>
      <c r="U4" s="106" t="s">
        <v>958</v>
      </c>
      <c r="V4" s="106" t="s">
        <v>404</v>
      </c>
      <c r="W4" s="106" t="s">
        <v>78</v>
      </c>
      <c r="X4" s="106" t="s">
        <v>957</v>
      </c>
      <c r="Y4" s="106" t="s">
        <v>958</v>
      </c>
      <c r="Z4" s="107"/>
      <c r="AA4" s="347"/>
      <c r="AB4" s="108"/>
      <c r="AC4" s="108" t="s">
        <v>404</v>
      </c>
      <c r="AD4" s="106" t="s">
        <v>78</v>
      </c>
      <c r="AE4" s="106" t="s">
        <v>957</v>
      </c>
      <c r="AF4" s="106" t="s">
        <v>958</v>
      </c>
      <c r="AG4" s="106" t="s">
        <v>404</v>
      </c>
      <c r="AH4" s="106" t="s">
        <v>78</v>
      </c>
      <c r="AI4" s="106" t="s">
        <v>957</v>
      </c>
      <c r="AJ4" s="106" t="s">
        <v>958</v>
      </c>
      <c r="AK4" s="107"/>
      <c r="AL4" s="347"/>
      <c r="AM4" s="108"/>
      <c r="AN4" s="106" t="s">
        <v>404</v>
      </c>
      <c r="AO4" s="106" t="s">
        <v>78</v>
      </c>
      <c r="AP4" s="106" t="s">
        <v>957</v>
      </c>
      <c r="AQ4" s="106" t="s">
        <v>958</v>
      </c>
      <c r="AR4" s="106" t="s">
        <v>404</v>
      </c>
      <c r="AS4" s="106" t="s">
        <v>78</v>
      </c>
      <c r="AT4" s="106" t="s">
        <v>957</v>
      </c>
      <c r="AU4" s="106" t="s">
        <v>958</v>
      </c>
      <c r="AV4" s="106" t="s">
        <v>404</v>
      </c>
      <c r="AW4" s="106" t="s">
        <v>78</v>
      </c>
      <c r="AX4" s="106" t="s">
        <v>957</v>
      </c>
      <c r="AY4" s="106" t="s">
        <v>958</v>
      </c>
      <c r="AZ4" s="107"/>
      <c r="BA4" s="347"/>
      <c r="BB4" s="108"/>
      <c r="BC4" s="106" t="s">
        <v>404</v>
      </c>
      <c r="BD4" s="106" t="s">
        <v>78</v>
      </c>
      <c r="BE4" s="106" t="s">
        <v>957</v>
      </c>
      <c r="BF4" s="106" t="s">
        <v>958</v>
      </c>
      <c r="BG4" s="106" t="s">
        <v>404</v>
      </c>
      <c r="BH4" s="106" t="s">
        <v>78</v>
      </c>
      <c r="BI4" s="106" t="s">
        <v>957</v>
      </c>
      <c r="BJ4" s="106" t="s">
        <v>958</v>
      </c>
      <c r="BK4" s="107"/>
      <c r="BL4" s="347"/>
      <c r="BM4" s="108"/>
      <c r="BN4" s="106" t="s">
        <v>404</v>
      </c>
      <c r="BO4" s="106" t="s">
        <v>78</v>
      </c>
      <c r="BP4" s="106" t="s">
        <v>957</v>
      </c>
      <c r="BQ4" s="106" t="s">
        <v>958</v>
      </c>
      <c r="BR4" s="106" t="s">
        <v>404</v>
      </c>
      <c r="BS4" s="106" t="s">
        <v>78</v>
      </c>
      <c r="BT4" s="106" t="s">
        <v>957</v>
      </c>
      <c r="BU4" s="106" t="s">
        <v>958</v>
      </c>
      <c r="BV4" s="106" t="s">
        <v>404</v>
      </c>
      <c r="BW4" s="106" t="s">
        <v>78</v>
      </c>
      <c r="BX4" s="106" t="s">
        <v>957</v>
      </c>
      <c r="BY4" s="106" t="s">
        <v>958</v>
      </c>
      <c r="BZ4" s="106" t="s">
        <v>404</v>
      </c>
      <c r="CA4" s="106" t="s">
        <v>78</v>
      </c>
      <c r="CB4" s="106" t="s">
        <v>957</v>
      </c>
      <c r="CC4" s="106" t="s">
        <v>958</v>
      </c>
      <c r="CD4" s="107"/>
      <c r="CE4" s="347"/>
      <c r="CF4" s="136"/>
      <c r="CG4" s="136"/>
      <c r="CH4" s="136"/>
      <c r="CI4" s="136"/>
      <c r="CJ4" s="136"/>
      <c r="CK4" s="136"/>
      <c r="CL4" s="136"/>
      <c r="CM4" s="136"/>
      <c r="CN4" s="136"/>
      <c r="CO4" s="136"/>
      <c r="CP4" s="136"/>
      <c r="CQ4" s="136"/>
      <c r="CR4" s="136"/>
      <c r="CS4" s="136"/>
      <c r="CT4" s="136"/>
      <c r="CU4" s="136"/>
      <c r="CV4" s="136"/>
      <c r="CW4" s="136"/>
      <c r="CX4" s="136"/>
      <c r="CY4" s="136"/>
      <c r="CZ4" s="136"/>
      <c r="DA4" s="136"/>
      <c r="DB4" s="136"/>
      <c r="DC4" s="136"/>
      <c r="DD4" s="136"/>
      <c r="DE4" s="136"/>
      <c r="DF4" s="136"/>
      <c r="DG4" s="136"/>
      <c r="DH4" s="136"/>
      <c r="DI4" s="136"/>
      <c r="DJ4" s="136"/>
      <c r="DK4" s="136"/>
      <c r="DL4" s="136"/>
      <c r="DM4" s="136"/>
      <c r="DN4" s="136"/>
      <c r="DO4" s="136"/>
      <c r="DP4" s="136"/>
      <c r="DQ4" s="136"/>
      <c r="DR4" s="136"/>
      <c r="DS4" s="136"/>
    </row>
    <row r="5" spans="1:123" s="18" customFormat="1" x14ac:dyDescent="0.25">
      <c r="A5" s="13" t="s">
        <v>916</v>
      </c>
      <c r="B5" s="106"/>
      <c r="C5" s="106"/>
      <c r="D5" s="106"/>
      <c r="E5" s="106"/>
      <c r="F5" s="106"/>
      <c r="G5" s="106"/>
      <c r="H5" s="106"/>
      <c r="I5" s="106"/>
      <c r="J5" s="106"/>
      <c r="K5" s="106"/>
      <c r="L5" s="106"/>
      <c r="M5" s="106"/>
      <c r="N5" s="106"/>
      <c r="O5" s="106"/>
      <c r="P5" s="106"/>
      <c r="Q5" s="106"/>
      <c r="R5" s="106"/>
      <c r="S5" s="106"/>
      <c r="T5" s="106"/>
      <c r="U5" s="106"/>
      <c r="V5" s="106"/>
      <c r="W5" s="106"/>
      <c r="X5" s="106"/>
      <c r="Y5" s="106"/>
      <c r="Z5" s="107"/>
      <c r="AA5" s="213"/>
      <c r="AB5" s="108"/>
      <c r="AC5" s="108"/>
      <c r="AD5" s="106"/>
      <c r="AE5" s="106"/>
      <c r="AF5" s="106"/>
      <c r="AG5" s="106"/>
      <c r="AH5" s="106"/>
      <c r="AI5" s="106"/>
      <c r="AJ5" s="106"/>
      <c r="AK5" s="107"/>
      <c r="AL5" s="213"/>
      <c r="AM5" s="108"/>
      <c r="AN5" s="106"/>
      <c r="AO5" s="106"/>
      <c r="AP5" s="106"/>
      <c r="AQ5" s="106"/>
      <c r="AR5" s="106"/>
      <c r="AS5" s="106"/>
      <c r="AT5" s="106"/>
      <c r="AU5" s="106"/>
      <c r="AV5" s="106"/>
      <c r="AW5" s="106"/>
      <c r="AX5" s="106"/>
      <c r="AY5" s="106"/>
      <c r="AZ5" s="107"/>
      <c r="BA5" s="213"/>
      <c r="BB5" s="108"/>
      <c r="BC5" s="106"/>
      <c r="BD5" s="106"/>
      <c r="BE5" s="106"/>
      <c r="BF5" s="106"/>
      <c r="BG5" s="106"/>
      <c r="BH5" s="106"/>
      <c r="BI5" s="106"/>
      <c r="BJ5" s="106"/>
      <c r="BK5" s="107"/>
      <c r="BL5" s="213"/>
      <c r="BM5" s="108"/>
      <c r="BN5" s="106"/>
      <c r="BO5" s="106"/>
      <c r="BP5" s="106"/>
      <c r="BQ5" s="106"/>
      <c r="BR5" s="106"/>
      <c r="BS5" s="106"/>
      <c r="BT5" s="106"/>
      <c r="BU5" s="106"/>
      <c r="BV5" s="106"/>
      <c r="BW5" s="106"/>
      <c r="BX5" s="106"/>
      <c r="BY5" s="106"/>
      <c r="BZ5" s="106"/>
      <c r="CA5" s="106"/>
      <c r="CB5" s="106"/>
      <c r="CC5" s="106"/>
      <c r="CD5" s="107"/>
      <c r="CE5" s="213"/>
      <c r="CF5" s="136"/>
      <c r="CG5" s="136"/>
      <c r="CH5" s="136"/>
      <c r="CI5" s="136"/>
      <c r="CJ5" s="136"/>
      <c r="CK5" s="136"/>
      <c r="CL5" s="136"/>
      <c r="CM5" s="136"/>
      <c r="CN5" s="136"/>
      <c r="CO5" s="136"/>
      <c r="CP5" s="136"/>
      <c r="CQ5" s="136"/>
      <c r="CR5" s="136"/>
      <c r="CS5" s="136"/>
      <c r="CT5" s="136"/>
      <c r="CU5" s="136"/>
      <c r="CV5" s="136"/>
      <c r="CW5" s="136"/>
      <c r="CX5" s="136"/>
      <c r="CY5" s="136"/>
      <c r="CZ5" s="136"/>
      <c r="DA5" s="136"/>
      <c r="DB5" s="136"/>
      <c r="DC5" s="136"/>
      <c r="DD5" s="136"/>
      <c r="DE5" s="136"/>
      <c r="DF5" s="136"/>
      <c r="DG5" s="136"/>
      <c r="DH5" s="136"/>
      <c r="DI5" s="136"/>
      <c r="DJ5" s="136"/>
      <c r="DK5" s="136"/>
      <c r="DL5" s="136"/>
      <c r="DM5" s="136"/>
      <c r="DN5" s="136"/>
      <c r="DO5" s="136"/>
      <c r="DP5" s="136"/>
      <c r="DQ5" s="136"/>
      <c r="DR5" s="136"/>
      <c r="DS5" s="136"/>
    </row>
    <row r="6" spans="1:123" ht="120" customHeight="1" x14ac:dyDescent="0.25">
      <c r="A6" s="211" t="s">
        <v>290</v>
      </c>
      <c r="B6" s="214">
        <f>IF(D6="","",VLOOKUP(D6,Annexe_NOTATION!A$6:B$12,2,0))</f>
        <v>3</v>
      </c>
      <c r="C6" s="215">
        <f>IF(D6="N.A.",0,Annexe_Pondération!C$3)</f>
        <v>0.11914893617021277</v>
      </c>
      <c r="D6" s="216" t="s">
        <v>150</v>
      </c>
      <c r="E6" s="216" t="s">
        <v>436</v>
      </c>
      <c r="F6" s="214">
        <f>IF(H6="","",VLOOKUP(H6,Annexe_NOTATION!A$16:B$22,2,0))</f>
        <v>4</v>
      </c>
      <c r="G6" s="215">
        <f>IF(H6="N.A.",0,Annexe_Pondération!C$4)</f>
        <v>0.13191489361702127</v>
      </c>
      <c r="H6" s="217" t="s">
        <v>154</v>
      </c>
      <c r="I6" s="216" t="s">
        <v>826</v>
      </c>
      <c r="J6" s="214">
        <f>IF(L6="","",VLOOKUP(L6,Annexe_NOTATION!A$26:B$32,2,0))</f>
        <v>4</v>
      </c>
      <c r="K6" s="215">
        <f>IF(L6="N.A.",0,Annexe_Pondération!C$5)</f>
        <v>0.2</v>
      </c>
      <c r="L6" s="218" t="s">
        <v>138</v>
      </c>
      <c r="M6" s="216" t="s">
        <v>426</v>
      </c>
      <c r="N6" s="214">
        <f>IF(P6="","",VLOOKUP(P6,Annexe_NOTATION!A$36:B$42,2,0))</f>
        <v>4</v>
      </c>
      <c r="O6" s="215">
        <f>IF(P6="N.A.",0,Annexe_Pondération!C$6)</f>
        <v>0.2978723404255319</v>
      </c>
      <c r="P6" s="216" t="s">
        <v>975</v>
      </c>
      <c r="Q6" s="216" t="s">
        <v>285</v>
      </c>
      <c r="R6" s="214">
        <f>IF(T6="","",VLOOKUP(T6,Annexe_NOTATION!A$46:B$52,2,0))</f>
        <v>4</v>
      </c>
      <c r="S6" s="215">
        <f>IF(T6="N.A.",0,Annexe_Pondération!C$7)</f>
        <v>0.18297872340425531</v>
      </c>
      <c r="T6" s="216" t="s">
        <v>585</v>
      </c>
      <c r="U6" s="216" t="s">
        <v>286</v>
      </c>
      <c r="V6" s="214">
        <f>IF(X6="","",VLOOKUP(X6,Annexe_NOTATION!A$56:B$62,2,0))</f>
        <v>1</v>
      </c>
      <c r="W6" s="215">
        <f>IF(X6="N.A.",0,Annexe_Pondération!C$8)</f>
        <v>6.8085106382978725E-2</v>
      </c>
      <c r="X6" s="216" t="s">
        <v>791</v>
      </c>
      <c r="Y6" s="216" t="s">
        <v>292</v>
      </c>
      <c r="Z6" s="214"/>
      <c r="AA6" s="219">
        <f t="shared" ref="AA6:AA43" si="0">IF(C6+G6+K6+O6+S6+W6=1,B6*C6+F6*G6+J6*K6+N6*O6+S6*R6+W6*V6,(C6/(C6+G6+K6+O6+S6+W6)*B6+G6/(C6+G6+K6+O6+S6+W6)*F6+K6/(C6+G6+K6+O6+S6+W6)*J6+N6/(C6+G6+K6+O6+S6+W6)*O6+S6/(C6+G6+K6+O6+S6+W6)*R6+W6/(C6+G6+K6+O6+S6+W6)*V6))</f>
        <v>3.676595744680851</v>
      </c>
      <c r="AB6" s="220"/>
      <c r="AC6" s="221">
        <f>IF(AE6="","",VLOOKUP(AE6,Annexe_NOTATION!A$67:B$73,2,0))</f>
        <v>4</v>
      </c>
      <c r="AD6" s="215">
        <f>IF(AE6="N.A.",0,Annexe_Pondération!C$9)</f>
        <v>0.5</v>
      </c>
      <c r="AE6" s="218" t="s">
        <v>240</v>
      </c>
      <c r="AF6" s="216" t="s">
        <v>293</v>
      </c>
      <c r="AG6" s="221">
        <f>IF(AI6="","",VLOOKUP(AI6,Annexe_NOTATION!A$77:B$83,2,0))</f>
        <v>4</v>
      </c>
      <c r="AH6" s="215">
        <f>IF(AI6="N.A.",0,Annexe_Pondération!C$10)</f>
        <v>0.5</v>
      </c>
      <c r="AI6" s="214" t="s">
        <v>466</v>
      </c>
      <c r="AJ6" s="216" t="s">
        <v>468</v>
      </c>
      <c r="AK6" s="214"/>
      <c r="AL6" s="219">
        <f t="shared" ref="AL6:AL43" si="1">IF(AH6+AD6=1,AC6*AD6+AG6*AH6,AD6/(AD6+AH6)*AC6+AH6/(AD6+AH6)*AG6)</f>
        <v>4</v>
      </c>
      <c r="AM6" s="220"/>
      <c r="AN6" s="221">
        <f>IF(AP6="","",VLOOKUP(AP6,Annexe_NOTATION!A$88:B$94,2,0))</f>
        <v>4</v>
      </c>
      <c r="AO6" s="215">
        <f>IF(AP6="N.A.",0,Annexe_Pondération!C$11)</f>
        <v>0.33333333333333331</v>
      </c>
      <c r="AP6" s="222" t="s">
        <v>242</v>
      </c>
      <c r="AQ6" s="216" t="s">
        <v>294</v>
      </c>
      <c r="AR6" s="221">
        <f>IF(AT6="","",VLOOKUP(AT6,Annexe_NOTATION!A$98:B$104,2,0))</f>
        <v>3</v>
      </c>
      <c r="AS6" s="215">
        <f>IF(AT6="N.A.",0,Annexe_Pondération!C$12)</f>
        <v>0.33333333333333331</v>
      </c>
      <c r="AT6" s="223" t="s">
        <v>824</v>
      </c>
      <c r="AU6" s="216" t="s">
        <v>663</v>
      </c>
      <c r="AV6" s="221">
        <f>IF(AX6="","",VLOOKUP(AX6,Annexe_NOTATION!A$108:B$114,2,0))</f>
        <v>4</v>
      </c>
      <c r="AW6" s="215">
        <f>IF(AX6="N.A.",0,Annexe_Pondération!C$13)</f>
        <v>0.33333333333333331</v>
      </c>
      <c r="AX6" s="216" t="s">
        <v>157</v>
      </c>
      <c r="AY6" s="216" t="s">
        <v>288</v>
      </c>
      <c r="AZ6" s="214"/>
      <c r="BA6" s="219">
        <f t="shared" ref="BA6:BA43" si="2">IF(AO6+AS6+AW6=1,AN6*AO6+AR6*AS6+AV6*AW6,AO6/(AO6+AS6+AW6)*AN6+AS6/(AO6+AS6+AW6)*AR6+AW6/(AO6+AS6+AW6)*AV6)</f>
        <v>3.6666666666666661</v>
      </c>
      <c r="BB6" s="220"/>
      <c r="BC6" s="221">
        <f>IF(BE6="","",VLOOKUP(BE6,Annexe_NOTATION!A$119:B$125,2,0))</f>
        <v>4</v>
      </c>
      <c r="BD6" s="215">
        <f>IF(BE6="N.A.",0,Annexe_Pondération!C$14)</f>
        <v>0.5</v>
      </c>
      <c r="BE6" s="224" t="s">
        <v>372</v>
      </c>
      <c r="BF6" s="216" t="s">
        <v>543</v>
      </c>
      <c r="BG6" s="221">
        <f>IF(BI6="","",VLOOKUP(BI6,Annexe_NOTATION!A$129:B$135,2,0))</f>
        <v>4</v>
      </c>
      <c r="BH6" s="215">
        <f>IF(BI6="N.A.",0,Annexe_Pondération!C$15)</f>
        <v>0.5</v>
      </c>
      <c r="BI6" s="217" t="s">
        <v>865</v>
      </c>
      <c r="BJ6" s="216" t="s">
        <v>984</v>
      </c>
      <c r="BK6" s="214"/>
      <c r="BL6" s="219">
        <f t="shared" ref="BL6:BL43" si="3">IF(BH6+BD6=1,BC6*BD6+BG6*BH6,BC6/(BC6+BG6)*BD6+BG6/(BC6+BG6)*BH6)</f>
        <v>4</v>
      </c>
      <c r="BM6" s="220"/>
      <c r="BN6" s="221">
        <f>IF(BP6="","",VLOOKUP(BP6,Annexe_NOTATION!A$140:B$146,2,0))</f>
        <v>0</v>
      </c>
      <c r="BO6" s="215">
        <f>IF(BP6="N.A.",0,Annexe_Pondération!C$16)</f>
        <v>0.25</v>
      </c>
      <c r="BP6" s="218" t="s">
        <v>252</v>
      </c>
      <c r="BQ6" s="216" t="s">
        <v>289</v>
      </c>
      <c r="BR6" s="221">
        <f>IF(BT6="","",VLOOKUP(BT6,Annexe_NOTATION!A$150:B$156,2,0))</f>
        <v>0</v>
      </c>
      <c r="BS6" s="215">
        <f>IF(BT6="N.A.",0,Annexe_Pondération!C$17)</f>
        <v>0.25</v>
      </c>
      <c r="BT6" s="216" t="s">
        <v>256</v>
      </c>
      <c r="BU6" s="216" t="s">
        <v>389</v>
      </c>
      <c r="BV6" s="221">
        <f>IF(BX6="","",VLOOKUP(BX6,Annexe_NOTATION!A$160:B$166,2,0))</f>
        <v>1</v>
      </c>
      <c r="BW6" s="215">
        <f>IF(BX6="N.A.",0,Annexe_Pondération!C$18)</f>
        <v>0.25</v>
      </c>
      <c r="BX6" s="214" t="s">
        <v>191</v>
      </c>
      <c r="BY6" s="216" t="s">
        <v>651</v>
      </c>
      <c r="BZ6" s="221">
        <f>IF(CB6="","",VLOOKUP(CB6,Annexe_NOTATION!A$170:B$176,2,0))</f>
        <v>2</v>
      </c>
      <c r="CA6" s="215">
        <f>IF(CB6="N.A.",0,Annexe_Pondération!C$19)</f>
        <v>0.25</v>
      </c>
      <c r="CB6" s="217" t="s">
        <v>162</v>
      </c>
      <c r="CC6" s="216" t="s">
        <v>936</v>
      </c>
      <c r="CD6" s="214"/>
      <c r="CE6" s="219">
        <f t="shared" ref="CE6:CE43" si="4">IF(BO6+BS6+BW6+CA6=1,BN6*BO6+BR6*BS6+BV6*BW6+BZ6*CA6,BO6/(BO6+BS6+BW6+CA6)*BN6+BS6/(BO6+BS6+BW6+CA6)*BR6+BW6/(BO6+BS6+BW6+CA6)*BV6+CA6/(BO6+BS6+BW6+CA6)*BZ6)</f>
        <v>0.75</v>
      </c>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row>
    <row r="7" spans="1:123" ht="140.25" x14ac:dyDescent="0.25">
      <c r="A7" s="211" t="s">
        <v>421</v>
      </c>
      <c r="B7" s="214">
        <f>IF(D7="","",VLOOKUP(D7,Annexe_NOTATION!A$6:B$12,2,0))</f>
        <v>3</v>
      </c>
      <c r="C7" s="215">
        <f>IF(D7="N.A.",0,Annexe_Pondération!C$3)</f>
        <v>0.11914893617021277</v>
      </c>
      <c r="D7" s="216" t="s">
        <v>150</v>
      </c>
      <c r="E7" s="216" t="s">
        <v>436</v>
      </c>
      <c r="F7" s="214">
        <f>IF(H7="","",VLOOKUP(H7,Annexe_NOTATION!A$16:B$22,2,0))</f>
        <v>4</v>
      </c>
      <c r="G7" s="215">
        <f>IF(H7="N.A.",0,Annexe_Pondération!C$4)</f>
        <v>0.13191489361702127</v>
      </c>
      <c r="H7" s="216" t="s">
        <v>154</v>
      </c>
      <c r="I7" s="216" t="s">
        <v>831</v>
      </c>
      <c r="J7" s="214">
        <f>IF(L7="","",VLOOKUP(L7,Annexe_NOTATION!A$26:B$32,2,0))</f>
        <v>4</v>
      </c>
      <c r="K7" s="215">
        <f>IF(L7="N.A.",0,Annexe_Pondération!C$5)</f>
        <v>0.2</v>
      </c>
      <c r="L7" s="218" t="s">
        <v>138</v>
      </c>
      <c r="M7" s="216" t="s">
        <v>987</v>
      </c>
      <c r="N7" s="214">
        <f>IF(P7="","",VLOOKUP(P7,Annexe_NOTATION!A$36:B$42,2,0))</f>
        <v>4</v>
      </c>
      <c r="O7" s="215">
        <f>IF(P7="N.A.",0,Annexe_Pondération!C$6)</f>
        <v>0.2978723404255319</v>
      </c>
      <c r="P7" s="216" t="s">
        <v>975</v>
      </c>
      <c r="Q7" s="216" t="s">
        <v>285</v>
      </c>
      <c r="R7" s="214">
        <f>IF(T7="","",VLOOKUP(T7,Annexe_NOTATION!A$46:B$52,2,0))</f>
        <v>4</v>
      </c>
      <c r="S7" s="215">
        <f>IF(T7="N.A.",0,Annexe_Pondération!C$7)</f>
        <v>0.18297872340425531</v>
      </c>
      <c r="T7" s="216" t="s">
        <v>585</v>
      </c>
      <c r="U7" s="216" t="s">
        <v>286</v>
      </c>
      <c r="V7" s="214">
        <f>IF(X7="","",VLOOKUP(X7,Annexe_NOTATION!A$56:B$62,2,0))</f>
        <v>1</v>
      </c>
      <c r="W7" s="215">
        <f>IF(X7="N.A.",0,Annexe_Pondération!C$8)</f>
        <v>6.8085106382978725E-2</v>
      </c>
      <c r="X7" s="216" t="s">
        <v>791</v>
      </c>
      <c r="Y7" s="216" t="s">
        <v>428</v>
      </c>
      <c r="Z7" s="214"/>
      <c r="AA7" s="219">
        <f t="shared" si="0"/>
        <v>3.676595744680851</v>
      </c>
      <c r="AB7" s="220"/>
      <c r="AC7" s="221">
        <f>IF(AE7="","",VLOOKUP(AE7,Annexe_NOTATION!A$67:B$73,2,0))</f>
        <v>2</v>
      </c>
      <c r="AD7" s="215">
        <f>IF(AE7="N.A.",0,Annexe_Pondération!C$9)</f>
        <v>0.5</v>
      </c>
      <c r="AE7" s="218" t="s">
        <v>238</v>
      </c>
      <c r="AF7" s="216" t="s">
        <v>429</v>
      </c>
      <c r="AG7" s="221">
        <f>IF(AI7="","",VLOOKUP(AI7,Annexe_NOTATION!A$77:B$83,2,0))</f>
        <v>4</v>
      </c>
      <c r="AH7" s="215">
        <f>IF(AI7="N.A.",0,Annexe_Pondération!C$10)</f>
        <v>0.5</v>
      </c>
      <c r="AI7" s="214" t="s">
        <v>466</v>
      </c>
      <c r="AJ7" s="216" t="s">
        <v>470</v>
      </c>
      <c r="AK7" s="214"/>
      <c r="AL7" s="219">
        <f t="shared" si="1"/>
        <v>3</v>
      </c>
      <c r="AM7" s="220"/>
      <c r="AN7" s="221">
        <f>IF(AP7="","",VLOOKUP(AP7,Annexe_NOTATION!A$88:B$94,2,0))</f>
        <v>4</v>
      </c>
      <c r="AO7" s="215">
        <f>IF(AP7="N.A.",0,Annexe_Pondération!C$11)</f>
        <v>0.33333333333333331</v>
      </c>
      <c r="AP7" s="222" t="s">
        <v>242</v>
      </c>
      <c r="AQ7" s="217" t="s">
        <v>431</v>
      </c>
      <c r="AR7" s="221">
        <f>IF(AT7="","",VLOOKUP(AT7,Annexe_NOTATION!A$98:B$104,2,0))</f>
        <v>3</v>
      </c>
      <c r="AS7" s="215">
        <f>IF(AT7="N.A.",0,Annexe_Pondération!C$12)</f>
        <v>0.33333333333333331</v>
      </c>
      <c r="AT7" s="223" t="s">
        <v>824</v>
      </c>
      <c r="AU7" s="216" t="s">
        <v>432</v>
      </c>
      <c r="AV7" s="221">
        <f>IF(AX7="","",VLOOKUP(AX7,Annexe_NOTATION!A$108:B$114,2,0))</f>
        <v>4</v>
      </c>
      <c r="AW7" s="215">
        <f>IF(AX7="N.A.",0,Annexe_Pondération!C$13)</f>
        <v>0.33333333333333331</v>
      </c>
      <c r="AX7" s="216" t="s">
        <v>157</v>
      </c>
      <c r="AY7" s="216" t="s">
        <v>288</v>
      </c>
      <c r="AZ7" s="214"/>
      <c r="BA7" s="219">
        <f t="shared" si="2"/>
        <v>3.6666666666666661</v>
      </c>
      <c r="BB7" s="220"/>
      <c r="BC7" s="221">
        <f>IF(BE7="","",VLOOKUP(BE7,Annexe_NOTATION!A$119:B$125,2,0))</f>
        <v>1</v>
      </c>
      <c r="BD7" s="215">
        <f>IF(BE7="N.A.",0,Annexe_Pondération!C$14)</f>
        <v>0.5</v>
      </c>
      <c r="BE7" s="224" t="s">
        <v>245</v>
      </c>
      <c r="BF7" s="216" t="s">
        <v>797</v>
      </c>
      <c r="BG7" s="221">
        <f>IF(BI7="","",VLOOKUP(BI7,Annexe_NOTATION!A$129:B$135,2,0))</f>
        <v>2</v>
      </c>
      <c r="BH7" s="215">
        <f>IF(BI7="N.A.",0,Annexe_Pondération!C$15)</f>
        <v>0.5</v>
      </c>
      <c r="BI7" s="216" t="s">
        <v>863</v>
      </c>
      <c r="BJ7" s="216" t="s">
        <v>423</v>
      </c>
      <c r="BK7" s="214"/>
      <c r="BL7" s="219">
        <f t="shared" si="3"/>
        <v>1.5</v>
      </c>
      <c r="BM7" s="220"/>
      <c r="BN7" s="221">
        <f>IF(BP7="","",VLOOKUP(BP7,Annexe_NOTATION!A$140:B$146,2,0))</f>
        <v>4</v>
      </c>
      <c r="BO7" s="215">
        <f>IF(BP7="N.A.",0,Annexe_Pondération!C$16)</f>
        <v>0.25</v>
      </c>
      <c r="BP7" s="218" t="s">
        <v>143</v>
      </c>
      <c r="BQ7" s="216" t="s">
        <v>457</v>
      </c>
      <c r="BR7" s="221">
        <f>IF(BT7="","",VLOOKUP(BT7,Annexe_NOTATION!A$150:B$156,2,0))</f>
        <v>4</v>
      </c>
      <c r="BS7" s="215">
        <f>IF(BT7="N.A.",0,Annexe_Pondération!C$17)</f>
        <v>0.25</v>
      </c>
      <c r="BT7" s="216" t="s">
        <v>258</v>
      </c>
      <c r="BU7" s="216" t="s">
        <v>458</v>
      </c>
      <c r="BV7" s="221">
        <f>IF(BX7="","",VLOOKUP(BX7,Annexe_NOTATION!A$160:B$166,2,0))</f>
        <v>2</v>
      </c>
      <c r="BW7" s="215">
        <f>IF(BX7="N.A.",0,Annexe_Pondération!C$18)</f>
        <v>0.25</v>
      </c>
      <c r="BX7" s="225" t="s">
        <v>260</v>
      </c>
      <c r="BY7" s="216" t="s">
        <v>560</v>
      </c>
      <c r="BZ7" s="221">
        <f>IF(CB7="","",VLOOKUP(CB7,Annexe_NOTATION!A$170:B$176,2,0))</f>
        <v>4</v>
      </c>
      <c r="CA7" s="215">
        <f>IF(CB7="N.A.",0,Annexe_Pondération!C$19)</f>
        <v>0.25</v>
      </c>
      <c r="CB7" s="216" t="s">
        <v>163</v>
      </c>
      <c r="CC7" s="216" t="s">
        <v>845</v>
      </c>
      <c r="CD7" s="214"/>
      <c r="CE7" s="219">
        <f t="shared" si="4"/>
        <v>3.5</v>
      </c>
      <c r="CF7" s="68"/>
      <c r="CG7" s="68"/>
      <c r="CH7" s="68"/>
      <c r="CI7" s="68"/>
      <c r="CJ7" s="68"/>
      <c r="CK7" s="68"/>
      <c r="CL7" s="68"/>
      <c r="CM7" s="68"/>
      <c r="CN7" s="68"/>
      <c r="CO7" s="68"/>
      <c r="CP7" s="68"/>
      <c r="CQ7" s="68"/>
      <c r="CR7" s="68"/>
      <c r="CS7" s="68"/>
      <c r="CT7" s="68"/>
      <c r="CU7" s="68"/>
      <c r="CV7" s="68"/>
      <c r="CW7" s="68"/>
      <c r="CX7" s="68"/>
      <c r="CY7" s="68"/>
      <c r="CZ7" s="68"/>
      <c r="DA7" s="68"/>
      <c r="DB7" s="68"/>
      <c r="DC7" s="68"/>
      <c r="DD7" s="68"/>
      <c r="DE7" s="68"/>
      <c r="DF7" s="68"/>
      <c r="DG7" s="68"/>
      <c r="DH7" s="68"/>
      <c r="DI7" s="68"/>
      <c r="DJ7" s="68"/>
      <c r="DK7" s="68"/>
      <c r="DL7" s="68"/>
      <c r="DM7" s="68"/>
      <c r="DN7" s="68"/>
      <c r="DO7" s="68"/>
      <c r="DP7" s="68"/>
      <c r="DQ7" s="68"/>
      <c r="DR7" s="68"/>
      <c r="DS7" s="68"/>
    </row>
    <row r="8" spans="1:123" ht="216.75" x14ac:dyDescent="0.25">
      <c r="A8" s="211" t="s">
        <v>699</v>
      </c>
      <c r="B8" s="214">
        <f>IF(D8="","",VLOOKUP(D8,Annexe_NOTATION!A$6:B$12,2,0))</f>
        <v>2</v>
      </c>
      <c r="C8" s="215">
        <f>IF(D8="N.A.",0,Annexe_Pondération!C$3)</f>
        <v>0.11914893617021277</v>
      </c>
      <c r="D8" s="216" t="s">
        <v>149</v>
      </c>
      <c r="E8" s="216" t="s">
        <v>719</v>
      </c>
      <c r="F8" s="214">
        <f>IF(H8="","",VLOOKUP(H8,Annexe_NOTATION!A$16:B$22,2,0))</f>
        <v>4</v>
      </c>
      <c r="G8" s="215">
        <f>IF(H8="N.A.",0,Annexe_Pondération!C$4)</f>
        <v>0.13191489361702127</v>
      </c>
      <c r="H8" s="216" t="s">
        <v>154</v>
      </c>
      <c r="I8" s="216" t="s">
        <v>720</v>
      </c>
      <c r="J8" s="214">
        <f>IF(L8="","",VLOOKUP(L8,Annexe_NOTATION!A$26:B$32,2,0))</f>
        <v>4</v>
      </c>
      <c r="K8" s="215">
        <f>IF(L8="N.A.",0,Annexe_Pondération!C$5)</f>
        <v>0.2</v>
      </c>
      <c r="L8" s="218" t="s">
        <v>138</v>
      </c>
      <c r="M8" s="216" t="s">
        <v>722</v>
      </c>
      <c r="N8" s="214">
        <f>IF(P8="","",VLOOKUP(P8,Annexe_NOTATION!A$36:B$42,2,0))</f>
        <v>0</v>
      </c>
      <c r="O8" s="215">
        <f>IF(P8="N.A.",0,Annexe_Pondération!C$6)</f>
        <v>0.2978723404255319</v>
      </c>
      <c r="P8" s="217" t="s">
        <v>835</v>
      </c>
      <c r="Q8" s="216" t="s">
        <v>1000</v>
      </c>
      <c r="R8" s="214">
        <f>IF(T8="","",VLOOKUP(T8,Annexe_NOTATION!A$46:B$52,2,0))</f>
        <v>2</v>
      </c>
      <c r="S8" s="215">
        <f>IF(T8="N.A.",0,Annexe_Pondération!C$7)</f>
        <v>0.18297872340425531</v>
      </c>
      <c r="T8" s="217" t="s">
        <v>586</v>
      </c>
      <c r="U8" s="217" t="s">
        <v>747</v>
      </c>
      <c r="V8" s="214">
        <f>IF(X8="","",VLOOKUP(X8,Annexe_NOTATION!A$56:B$62,2,0))</f>
        <v>0</v>
      </c>
      <c r="W8" s="215">
        <f>IF(X8="N.A.",0,Annexe_Pondération!C$8)</f>
        <v>6.8085106382978725E-2</v>
      </c>
      <c r="X8" s="216" t="s">
        <v>630</v>
      </c>
      <c r="Y8" s="216" t="s">
        <v>723</v>
      </c>
      <c r="Z8" s="214"/>
      <c r="AA8" s="219">
        <f t="shared" si="0"/>
        <v>1.9319148936170212</v>
      </c>
      <c r="AB8" s="220"/>
      <c r="AC8" s="221">
        <f>IF(AE8="","",VLOOKUP(AE8,Annexe_NOTATION!A$67:B$73,2,0))</f>
        <v>2</v>
      </c>
      <c r="AD8" s="215">
        <f>IF(AE8="N.A.",0,Annexe_Pondération!C$9)</f>
        <v>0.5</v>
      </c>
      <c r="AE8" s="218" t="s">
        <v>238</v>
      </c>
      <c r="AF8" s="216" t="s">
        <v>727</v>
      </c>
      <c r="AG8" s="221">
        <f>IF(AI8="","",VLOOKUP(AI8,Annexe_NOTATION!A$77:B$83,2,0))</f>
        <v>0</v>
      </c>
      <c r="AH8" s="215">
        <f>IF(AI8="N.A.",0,Annexe_Pondération!C$10)</f>
        <v>0.5</v>
      </c>
      <c r="AI8" s="214" t="s">
        <v>403</v>
      </c>
      <c r="AJ8" s="217" t="s">
        <v>728</v>
      </c>
      <c r="AK8" s="214"/>
      <c r="AL8" s="219">
        <f t="shared" si="1"/>
        <v>1</v>
      </c>
      <c r="AM8" s="220"/>
      <c r="AN8" s="221">
        <f>IF(AP8="","",VLOOKUP(AP8,Annexe_NOTATION!A$88:B$94,2,0))</f>
        <v>3</v>
      </c>
      <c r="AO8" s="215">
        <f>IF(AP8="N.A.",0,Annexe_Pondération!C$11)</f>
        <v>0.33333333333333331</v>
      </c>
      <c r="AP8" s="222" t="s">
        <v>241</v>
      </c>
      <c r="AQ8" s="216" t="s">
        <v>1005</v>
      </c>
      <c r="AR8" s="221">
        <f>IF(AT8="","",VLOOKUP(AT8,Annexe_NOTATION!A$98:B$104,2,0))</f>
        <v>4</v>
      </c>
      <c r="AS8" s="215">
        <f>IF(AT8="N.A.",0,Annexe_Pondération!C$12)</f>
        <v>0.33333333333333331</v>
      </c>
      <c r="AT8" s="222" t="s">
        <v>665</v>
      </c>
      <c r="AU8" s="217" t="s">
        <v>730</v>
      </c>
      <c r="AV8" s="221">
        <f>IF(AX8="","",VLOOKUP(AX8,Annexe_NOTATION!A$108:B$114,2,0))</f>
        <v>4</v>
      </c>
      <c r="AW8" s="215">
        <f>IF(AX8="N.A.",0,Annexe_Pondération!C$13)</f>
        <v>0.33333333333333331</v>
      </c>
      <c r="AX8" s="216" t="s">
        <v>157</v>
      </c>
      <c r="AY8" s="216"/>
      <c r="AZ8" s="214"/>
      <c r="BA8" s="219">
        <f t="shared" si="2"/>
        <v>3.6666666666666661</v>
      </c>
      <c r="BB8" s="220"/>
      <c r="BC8" s="221">
        <f>IF(BE8="","",VLOOKUP(BE8,Annexe_NOTATION!A$119:B$125,2,0))</f>
        <v>0</v>
      </c>
      <c r="BD8" s="215">
        <f>IF(BE8="N.A.",0,Annexe_Pondération!C$14)</f>
        <v>0.5</v>
      </c>
      <c r="BE8" s="224" t="s">
        <v>246</v>
      </c>
      <c r="BF8" s="216" t="s">
        <v>814</v>
      </c>
      <c r="BG8" s="221">
        <f>IF(BI8="","",VLOOKUP(BI8,Annexe_NOTATION!A$129:B$135,2,0))</f>
        <v>1</v>
      </c>
      <c r="BH8" s="215">
        <f>IF(BI8="N.A.",0,Annexe_Pondération!C$15)</f>
        <v>0.5</v>
      </c>
      <c r="BI8" s="216" t="s">
        <v>862</v>
      </c>
      <c r="BJ8" s="217" t="s">
        <v>1006</v>
      </c>
      <c r="BK8" s="214"/>
      <c r="BL8" s="219">
        <f t="shared" si="3"/>
        <v>0.5</v>
      </c>
      <c r="BM8" s="220"/>
      <c r="BN8" s="221">
        <f>IF(BP8="","",VLOOKUP(BP8,Annexe_NOTATION!A$140:B$146,2,0))</f>
        <v>4</v>
      </c>
      <c r="BO8" s="215">
        <f>IF(BP8="N.A.",0,Annexe_Pondération!C$16)</f>
        <v>0.25</v>
      </c>
      <c r="BP8" s="218" t="s">
        <v>143</v>
      </c>
      <c r="BQ8" s="216" t="s">
        <v>739</v>
      </c>
      <c r="BR8" s="221">
        <f>IF(BT8="","",VLOOKUP(BT8,Annexe_NOTATION!A$150:B$156,2,0))</f>
        <v>4</v>
      </c>
      <c r="BS8" s="215">
        <f>IF(BT8="N.A.",0,Annexe_Pondération!C$17)</f>
        <v>0.25</v>
      </c>
      <c r="BT8" s="216" t="s">
        <v>258</v>
      </c>
      <c r="BU8" s="216" t="s">
        <v>714</v>
      </c>
      <c r="BV8" s="221">
        <f>IF(BX8="","",VLOOKUP(BX8,Annexe_NOTATION!A$160:B$166,2,0))</f>
        <v>4</v>
      </c>
      <c r="BW8" s="215">
        <f>IF(BX8="N.A.",0,Annexe_Pondération!C$18)</f>
        <v>0.25</v>
      </c>
      <c r="BX8" s="214" t="s">
        <v>264</v>
      </c>
      <c r="BY8" s="216" t="s">
        <v>738</v>
      </c>
      <c r="BZ8" s="221">
        <f>IF(CB8="","",VLOOKUP(CB8,Annexe_NOTATION!A$170:B$176,2,0))</f>
        <v>4</v>
      </c>
      <c r="CA8" s="215">
        <f>IF(CB8="N.A.",0,Annexe_Pondération!C$19)</f>
        <v>0.25</v>
      </c>
      <c r="CB8" s="216" t="s">
        <v>163</v>
      </c>
      <c r="CC8" s="216" t="s">
        <v>736</v>
      </c>
      <c r="CD8" s="214"/>
      <c r="CE8" s="219">
        <f t="shared" si="4"/>
        <v>4</v>
      </c>
      <c r="CF8" s="68"/>
      <c r="CG8" s="68"/>
      <c r="CH8" s="68"/>
      <c r="CI8" s="68"/>
      <c r="CJ8" s="68"/>
      <c r="CK8" s="68"/>
      <c r="CL8" s="68"/>
      <c r="CM8" s="68"/>
      <c r="CN8" s="68"/>
      <c r="CO8" s="68"/>
      <c r="CP8" s="68"/>
      <c r="CQ8" s="68"/>
      <c r="CR8" s="68"/>
      <c r="CS8" s="68"/>
      <c r="CT8" s="68"/>
      <c r="CU8" s="68"/>
      <c r="CV8" s="68"/>
      <c r="CW8" s="68"/>
      <c r="CX8" s="68"/>
      <c r="CY8" s="68"/>
      <c r="CZ8" s="68"/>
      <c r="DA8" s="68"/>
      <c r="DB8" s="68"/>
      <c r="DC8" s="68"/>
      <c r="DD8" s="68"/>
      <c r="DE8" s="68"/>
      <c r="DF8" s="68"/>
      <c r="DG8" s="68"/>
      <c r="DH8" s="68"/>
      <c r="DI8" s="68"/>
      <c r="DJ8" s="68"/>
      <c r="DK8" s="68"/>
      <c r="DL8" s="68"/>
      <c r="DM8" s="68"/>
      <c r="DN8" s="68"/>
      <c r="DO8" s="68"/>
      <c r="DP8" s="68"/>
      <c r="DQ8" s="68"/>
      <c r="DR8" s="68"/>
      <c r="DS8" s="68"/>
    </row>
    <row r="9" spans="1:123" ht="114.75" x14ac:dyDescent="0.25">
      <c r="A9" s="211" t="s">
        <v>867</v>
      </c>
      <c r="B9" s="214">
        <f>IF(D9="","",VLOOKUP(D9,Annexe_NOTATION!A$6:B$12,2,0))</f>
        <v>0</v>
      </c>
      <c r="C9" s="215">
        <f>IF(D9="N.A.",0,Annexe_Pondération!C$3)</f>
        <v>0.11914893617021277</v>
      </c>
      <c r="D9" s="216" t="s">
        <v>147</v>
      </c>
      <c r="E9" s="216" t="s">
        <v>868</v>
      </c>
      <c r="F9" s="214">
        <f>IF(H9="","",VLOOKUP(H9,Annexe_NOTATION!A$16:B$22,2,0))</f>
        <v>2</v>
      </c>
      <c r="G9" s="215">
        <f>IF(H9="N.A.",0,Annexe_Pondération!C$4)</f>
        <v>0.13191489361702127</v>
      </c>
      <c r="H9" s="216" t="s">
        <v>307</v>
      </c>
      <c r="I9" s="216" t="s">
        <v>1010</v>
      </c>
      <c r="J9" s="214">
        <f>IF(L9="","",VLOOKUP(L9,Annexe_NOTATION!A$26:B$32,2,0))</f>
        <v>2</v>
      </c>
      <c r="K9" s="215">
        <f>IF(L9="N.A.",0,Annexe_Pondération!C$5)</f>
        <v>0.2</v>
      </c>
      <c r="L9" s="218" t="s">
        <v>152</v>
      </c>
      <c r="M9" s="216" t="s">
        <v>869</v>
      </c>
      <c r="N9" s="214">
        <f>IF(P9="","",VLOOKUP(P9,Annexe_NOTATION!A$36:B$42,2,0))</f>
        <v>0</v>
      </c>
      <c r="O9" s="215">
        <f>IF(P9="N.A.",0,Annexe_Pondération!C$6)</f>
        <v>0.2978723404255319</v>
      </c>
      <c r="P9" s="216" t="s">
        <v>835</v>
      </c>
      <c r="Q9" s="216" t="s">
        <v>870</v>
      </c>
      <c r="R9" s="214">
        <f>IF(T9="","",VLOOKUP(T9,Annexe_NOTATION!A$46:B$52,2,0))</f>
        <v>1</v>
      </c>
      <c r="S9" s="215">
        <f>IF(T9="N.A.",0,Annexe_Pondération!C$7)</f>
        <v>0.18297872340425531</v>
      </c>
      <c r="T9" s="216" t="s">
        <v>587</v>
      </c>
      <c r="U9" s="216" t="s">
        <v>872</v>
      </c>
      <c r="V9" s="214">
        <f>IF(X9="","",VLOOKUP(X9,Annexe_NOTATION!A$56:B$62,2,0))</f>
        <v>0</v>
      </c>
      <c r="W9" s="215">
        <f>IF(X9="N.A.",0,Annexe_Pondération!C$8)</f>
        <v>6.8085106382978725E-2</v>
      </c>
      <c r="X9" s="216" t="s">
        <v>630</v>
      </c>
      <c r="Y9" s="216" t="s">
        <v>873</v>
      </c>
      <c r="Z9" s="214"/>
      <c r="AA9" s="219">
        <f t="shared" si="0"/>
        <v>0.84680851063829787</v>
      </c>
      <c r="AB9" s="220"/>
      <c r="AC9" s="221">
        <f>IF(AE9="","",VLOOKUP(AE9,Annexe_NOTATION!A$67:B$73,2,0))</f>
        <v>0</v>
      </c>
      <c r="AD9" s="215">
        <f>IF(AE9="N.A.",0,Annexe_Pondération!C$9)</f>
        <v>0.5</v>
      </c>
      <c r="AE9" s="218" t="s">
        <v>239</v>
      </c>
      <c r="AF9" s="216" t="s">
        <v>895</v>
      </c>
      <c r="AG9" s="221">
        <f>IF(AI9="","",VLOOKUP(AI9,Annexe_NOTATION!A$77:B$83,2,0))</f>
        <v>1</v>
      </c>
      <c r="AH9" s="215">
        <f>IF(AI9="N.A.",0,Annexe_Pondération!C$10)</f>
        <v>0.5</v>
      </c>
      <c r="AI9" s="214" t="s">
        <v>158</v>
      </c>
      <c r="AJ9" s="216" t="s">
        <v>1011</v>
      </c>
      <c r="AK9" s="214"/>
      <c r="AL9" s="219">
        <f t="shared" si="1"/>
        <v>0.5</v>
      </c>
      <c r="AM9" s="220"/>
      <c r="AN9" s="221">
        <f>IF(AP9="","",VLOOKUP(AP9,Annexe_NOTATION!A$88:B$94,2,0))</f>
        <v>4</v>
      </c>
      <c r="AO9" s="215">
        <f>IF(AP9="N.A.",0,Annexe_Pondération!C$11)</f>
        <v>0.33333333333333331</v>
      </c>
      <c r="AP9" s="223" t="s">
        <v>242</v>
      </c>
      <c r="AQ9" s="216" t="s">
        <v>894</v>
      </c>
      <c r="AR9" s="221">
        <f>IF(AT9="","",VLOOKUP(AT9,Annexe_NOTATION!A$98:B$104,2,0))</f>
        <v>1</v>
      </c>
      <c r="AS9" s="215">
        <f>IF(AT9="N.A.",0,Annexe_Pondération!C$12)</f>
        <v>0.33333333333333331</v>
      </c>
      <c r="AT9" s="223" t="s">
        <v>661</v>
      </c>
      <c r="AU9" s="216" t="s">
        <v>1049</v>
      </c>
      <c r="AV9" s="221">
        <f>IF(AX9="","",VLOOKUP(AX9,Annexe_NOTATION!A$108:B$114,2,0))</f>
        <v>2</v>
      </c>
      <c r="AW9" s="215">
        <f>IF(AX9="N.A.",0,Annexe_Pondération!C$13)</f>
        <v>0.33333333333333331</v>
      </c>
      <c r="AX9" s="216" t="s">
        <v>156</v>
      </c>
      <c r="AY9" s="216" t="s">
        <v>874</v>
      </c>
      <c r="AZ9" s="214"/>
      <c r="BA9" s="219">
        <f t="shared" si="2"/>
        <v>2.333333333333333</v>
      </c>
      <c r="BB9" s="220"/>
      <c r="BC9" s="221">
        <f>IF(BE9="","",VLOOKUP(BE9,Annexe_NOTATION!A$119:B$125,2,0))</f>
        <v>1</v>
      </c>
      <c r="BD9" s="215">
        <f>IF(BE9="N.A.",0,Annexe_Pondération!C$14)</f>
        <v>0.5</v>
      </c>
      <c r="BE9" s="224" t="s">
        <v>245</v>
      </c>
      <c r="BF9" s="217" t="s">
        <v>902</v>
      </c>
      <c r="BG9" s="221">
        <f>IF(BI9="","",VLOOKUP(BI9,Annexe_NOTATION!A$129:B$135,2,0))</f>
        <v>0</v>
      </c>
      <c r="BH9" s="215">
        <f>IF(BI9="N.A.",0,Annexe_Pondération!C$15)</f>
        <v>0.5</v>
      </c>
      <c r="BI9" s="216" t="s">
        <v>979</v>
      </c>
      <c r="BJ9" s="216"/>
      <c r="BK9" s="214"/>
      <c r="BL9" s="219">
        <f t="shared" si="3"/>
        <v>0.5</v>
      </c>
      <c r="BM9" s="220"/>
      <c r="BN9" s="221">
        <f>IF(BP9="","",VLOOKUP(BP9,Annexe_NOTATION!A$140:B$146,2,0))</f>
        <v>4</v>
      </c>
      <c r="BO9" s="215">
        <f>IF(BP9="N.A.",0,Annexe_Pondération!C$16)</f>
        <v>0.25</v>
      </c>
      <c r="BP9" s="218" t="s">
        <v>143</v>
      </c>
      <c r="BQ9" s="216" t="s">
        <v>875</v>
      </c>
      <c r="BR9" s="221">
        <f>IF(BT9="","",VLOOKUP(BT9,Annexe_NOTATION!A$150:B$156,2,0))</f>
        <v>4</v>
      </c>
      <c r="BS9" s="215">
        <f>IF(BT9="N.A.",0,Annexe_Pondération!C$17)</f>
        <v>0.25</v>
      </c>
      <c r="BT9" s="216" t="s">
        <v>258</v>
      </c>
      <c r="BU9" s="216" t="s">
        <v>876</v>
      </c>
      <c r="BV9" s="221">
        <f>IF(BX9="","",VLOOKUP(BX9,Annexe_NOTATION!A$160:B$166,2,0))</f>
        <v>4</v>
      </c>
      <c r="BW9" s="215">
        <f>IF(BX9="N.A.",0,Annexe_Pondération!C$18)</f>
        <v>0.25</v>
      </c>
      <c r="BX9" s="214" t="s">
        <v>264</v>
      </c>
      <c r="BY9" s="216" t="s">
        <v>1012</v>
      </c>
      <c r="BZ9" s="221">
        <f>IF(CB9="","",VLOOKUP(CB9,Annexe_NOTATION!A$170:B$176,2,0))</f>
        <v>4</v>
      </c>
      <c r="CA9" s="215">
        <f>IF(CB9="N.A.",0,Annexe_Pondération!C$19)</f>
        <v>0.25</v>
      </c>
      <c r="CB9" s="216" t="s">
        <v>163</v>
      </c>
      <c r="CC9" s="216" t="s">
        <v>877</v>
      </c>
      <c r="CD9" s="214"/>
      <c r="CE9" s="219">
        <f t="shared" si="4"/>
        <v>4</v>
      </c>
      <c r="CF9" s="68"/>
      <c r="CG9" s="68"/>
      <c r="CH9" s="68"/>
      <c r="CI9" s="68"/>
      <c r="CJ9" s="68"/>
      <c r="CK9" s="68"/>
      <c r="CL9" s="68"/>
      <c r="CM9" s="68"/>
      <c r="CN9" s="68"/>
      <c r="CO9" s="68"/>
      <c r="CP9" s="68"/>
      <c r="CQ9" s="68"/>
      <c r="CR9" s="68"/>
      <c r="CS9" s="68"/>
      <c r="CT9" s="68"/>
      <c r="CU9" s="68"/>
      <c r="CV9" s="68"/>
      <c r="CW9" s="68"/>
      <c r="CX9" s="68"/>
      <c r="CY9" s="68"/>
      <c r="CZ9" s="68"/>
      <c r="DA9" s="68"/>
      <c r="DB9" s="68"/>
      <c r="DC9" s="68"/>
      <c r="DD9" s="68"/>
      <c r="DE9" s="68"/>
      <c r="DF9" s="68"/>
      <c r="DG9" s="68"/>
      <c r="DH9" s="68"/>
      <c r="DI9" s="68"/>
      <c r="DJ9" s="68"/>
      <c r="DK9" s="68"/>
      <c r="DL9" s="68"/>
      <c r="DM9" s="68"/>
      <c r="DN9" s="68"/>
      <c r="DO9" s="68"/>
      <c r="DP9" s="68"/>
      <c r="DQ9" s="68"/>
      <c r="DR9" s="68"/>
      <c r="DS9" s="68"/>
    </row>
    <row r="10" spans="1:123" ht="165.75" x14ac:dyDescent="0.25">
      <c r="A10" s="69" t="s">
        <v>634</v>
      </c>
      <c r="B10" s="214" t="str">
        <f>IF(D10="","",VLOOKUP(D10,Annexe_NOTATION!A$6:B$12,2,0))</f>
        <v>0</v>
      </c>
      <c r="C10" s="215">
        <f>IF(D10="N.A.",0,Annexe_Pondération!C$3)</f>
        <v>0</v>
      </c>
      <c r="D10" s="216" t="s">
        <v>221</v>
      </c>
      <c r="E10" s="217" t="s">
        <v>621</v>
      </c>
      <c r="F10" s="214" t="str">
        <f>IF(H10="","",VLOOKUP(H10,Annexe_NOTATION!A$16:B$22,2,0))</f>
        <v>0</v>
      </c>
      <c r="G10" s="215">
        <f>IF(H10="N.A.",0,Annexe_Pondération!C$4)</f>
        <v>0</v>
      </c>
      <c r="H10" s="216" t="s">
        <v>221</v>
      </c>
      <c r="I10" s="217" t="s">
        <v>621</v>
      </c>
      <c r="J10" s="214">
        <f>IF(L10="","",VLOOKUP(L10,Annexe_NOTATION!A$26:B$32,2,0))</f>
        <v>4</v>
      </c>
      <c r="K10" s="215">
        <f>IF(L10="N.A.",0,Annexe_Pondération!C$5)</f>
        <v>0.2</v>
      </c>
      <c r="L10" s="218" t="s">
        <v>138</v>
      </c>
      <c r="M10" s="216" t="s">
        <v>749</v>
      </c>
      <c r="N10" s="214">
        <f>IF(P10="","",VLOOKUP(P10,Annexe_NOTATION!A$36:B$42,2,0))</f>
        <v>4</v>
      </c>
      <c r="O10" s="215">
        <f>IF(P10="N.A.",0,Annexe_Pondération!C$6)</f>
        <v>0.2978723404255319</v>
      </c>
      <c r="P10" s="216" t="s">
        <v>975</v>
      </c>
      <c r="Q10" s="217" t="s">
        <v>759</v>
      </c>
      <c r="R10" s="214">
        <f>IF(T10="","",VLOOKUP(T10,Annexe_NOTATION!A$46:B$52,2,0))</f>
        <v>4</v>
      </c>
      <c r="S10" s="215">
        <f>IF(T10="N.A.",0,Annexe_Pondération!C$7)</f>
        <v>0.18297872340425531</v>
      </c>
      <c r="T10" s="216" t="s">
        <v>585</v>
      </c>
      <c r="U10" s="216" t="s">
        <v>604</v>
      </c>
      <c r="V10" s="214" t="str">
        <f>IF(X10="","",VLOOKUP(X10,Annexe_NOTATION!A$56:B$62,2,0))</f>
        <v>0</v>
      </c>
      <c r="W10" s="215">
        <f>IF(X10="N.A.",0,Annexe_Pondération!C$8)</f>
        <v>0</v>
      </c>
      <c r="X10" s="216" t="s">
        <v>221</v>
      </c>
      <c r="Y10" s="216" t="s">
        <v>760</v>
      </c>
      <c r="Z10" s="214"/>
      <c r="AA10" s="219">
        <f t="shared" si="0"/>
        <v>4</v>
      </c>
      <c r="AB10" s="220"/>
      <c r="AC10" s="221">
        <f>IF(AE10="","",VLOOKUP(AE10,Annexe_NOTATION!A$67:B$73,2,0))</f>
        <v>2</v>
      </c>
      <c r="AD10" s="215">
        <f>IF(AE10="N.A.",0,Annexe_Pondération!C$9)</f>
        <v>0.5</v>
      </c>
      <c r="AE10" s="218" t="s">
        <v>238</v>
      </c>
      <c r="AF10" s="216" t="s">
        <v>674</v>
      </c>
      <c r="AG10" s="221">
        <f>IF(AI10="","",VLOOKUP(AI10,Annexe_NOTATION!A$77:B$83,2,0))</f>
        <v>0</v>
      </c>
      <c r="AH10" s="215">
        <f>IF(AI10="N.A.",0,Annexe_Pondération!C$10)</f>
        <v>0.5</v>
      </c>
      <c r="AI10" s="214" t="s">
        <v>403</v>
      </c>
      <c r="AJ10" s="216" t="s">
        <v>806</v>
      </c>
      <c r="AK10" s="214"/>
      <c r="AL10" s="219">
        <f t="shared" si="1"/>
        <v>1</v>
      </c>
      <c r="AM10" s="220"/>
      <c r="AN10" s="221">
        <f>IF(AP10="","",VLOOKUP(AP10,Annexe_NOTATION!A$88:B$94,2,0))</f>
        <v>4</v>
      </c>
      <c r="AO10" s="215">
        <f>IF(AP10="N.A.",0,Annexe_Pondération!C$11)</f>
        <v>0.33333333333333331</v>
      </c>
      <c r="AP10" s="222" t="s">
        <v>242</v>
      </c>
      <c r="AQ10" s="217" t="s">
        <v>638</v>
      </c>
      <c r="AR10" s="221">
        <f>IF(AT10="","",VLOOKUP(AT10,Annexe_NOTATION!A$98:B$104,2,0))</f>
        <v>4</v>
      </c>
      <c r="AS10" s="215">
        <f>IF(AT10="N.A.",0,Annexe_Pondération!C$12)</f>
        <v>0.33333333333333331</v>
      </c>
      <c r="AT10" s="222" t="s">
        <v>665</v>
      </c>
      <c r="AU10" s="216" t="s">
        <v>677</v>
      </c>
      <c r="AV10" s="221">
        <f>IF(AX10="","",VLOOKUP(AX10,Annexe_NOTATION!A$108:B$114,2,0))</f>
        <v>4</v>
      </c>
      <c r="AW10" s="215">
        <f>IF(AX10="N.A.",0,Annexe_Pondération!C$13)</f>
        <v>0.33333333333333331</v>
      </c>
      <c r="AX10" s="216" t="s">
        <v>157</v>
      </c>
      <c r="AY10" s="216"/>
      <c r="AZ10" s="214"/>
      <c r="BA10" s="219">
        <f t="shared" si="2"/>
        <v>4</v>
      </c>
      <c r="BB10" s="220"/>
      <c r="BC10" s="221">
        <f>IF(BE10="","",VLOOKUP(BE10,Annexe_NOTATION!A$119:B$125,2,0))</f>
        <v>0</v>
      </c>
      <c r="BD10" s="215">
        <f>IF(BE10="N.A.",0,Annexe_Pondération!C$14)</f>
        <v>0.5</v>
      </c>
      <c r="BE10" s="224" t="s">
        <v>246</v>
      </c>
      <c r="BF10" s="217" t="s">
        <v>820</v>
      </c>
      <c r="BG10" s="221">
        <f>IF(BI10="","",VLOOKUP(BI10,Annexe_NOTATION!A$129:B$135,2,0))</f>
        <v>1</v>
      </c>
      <c r="BH10" s="215">
        <f>IF(BI10="N.A.",0,Annexe_Pondération!C$15)</f>
        <v>0.5</v>
      </c>
      <c r="BI10" s="217" t="s">
        <v>862</v>
      </c>
      <c r="BJ10" s="216" t="s">
        <v>639</v>
      </c>
      <c r="BK10" s="214"/>
      <c r="BL10" s="219">
        <f t="shared" si="3"/>
        <v>0.5</v>
      </c>
      <c r="BM10" s="220"/>
      <c r="BN10" s="221">
        <f>IF(BP10="","",VLOOKUP(BP10,Annexe_NOTATION!A$140:B$146,2,0))</f>
        <v>4</v>
      </c>
      <c r="BO10" s="215">
        <f>IF(BP10="N.A.",0,Annexe_Pondération!C$16)</f>
        <v>0.25</v>
      </c>
      <c r="BP10" s="218" t="s">
        <v>143</v>
      </c>
      <c r="BQ10" s="217" t="s">
        <v>640</v>
      </c>
      <c r="BR10" s="221">
        <f>IF(BT10="","",VLOOKUP(BT10,Annexe_NOTATION!A$150:B$156,2,0))</f>
        <v>2</v>
      </c>
      <c r="BS10" s="215">
        <f>IF(BT10="N.A.",0,Annexe_Pondération!C$17)</f>
        <v>0.25</v>
      </c>
      <c r="BT10" s="216" t="s">
        <v>257</v>
      </c>
      <c r="BU10" s="216" t="s">
        <v>641</v>
      </c>
      <c r="BV10" s="221">
        <f>IF(BX10="","",VLOOKUP(BX10,Annexe_NOTATION!A$160:B$166,2,0))</f>
        <v>3</v>
      </c>
      <c r="BW10" s="215">
        <f>IF(BX10="N.A.",0,Annexe_Pondération!C$18)</f>
        <v>0.25</v>
      </c>
      <c r="BX10" s="214" t="s">
        <v>160</v>
      </c>
      <c r="BY10" s="216" t="s">
        <v>995</v>
      </c>
      <c r="BZ10" s="221">
        <f>IF(CB10="","",VLOOKUP(CB10,Annexe_NOTATION!A$170:B$176,2,0))</f>
        <v>4</v>
      </c>
      <c r="CA10" s="215">
        <f>IF(CB10="N.A.",0,Annexe_Pondération!C$19)</f>
        <v>0.25</v>
      </c>
      <c r="CB10" s="216" t="s">
        <v>163</v>
      </c>
      <c r="CC10" s="216" t="s">
        <v>615</v>
      </c>
      <c r="CD10" s="214"/>
      <c r="CE10" s="219">
        <f t="shared" si="4"/>
        <v>3.25</v>
      </c>
      <c r="CF10" s="68"/>
      <c r="CG10" s="68"/>
      <c r="CH10" s="68"/>
      <c r="CI10" s="68"/>
      <c r="CJ10" s="68"/>
      <c r="CK10" s="68"/>
      <c r="CL10" s="68"/>
      <c r="CM10" s="68"/>
      <c r="CN10" s="68"/>
      <c r="CO10" s="68"/>
      <c r="CP10" s="68"/>
      <c r="CQ10" s="68"/>
      <c r="CR10" s="68"/>
      <c r="CS10" s="68"/>
      <c r="CT10" s="68"/>
      <c r="CU10" s="68"/>
      <c r="CV10" s="68"/>
      <c r="CW10" s="68"/>
      <c r="CX10" s="68"/>
      <c r="CY10" s="68"/>
      <c r="CZ10" s="68"/>
      <c r="DA10" s="68"/>
      <c r="DB10" s="68"/>
      <c r="DC10" s="68"/>
      <c r="DD10" s="68"/>
      <c r="DE10" s="68"/>
      <c r="DF10" s="68"/>
      <c r="DG10" s="68"/>
      <c r="DH10" s="68"/>
      <c r="DI10" s="68"/>
      <c r="DJ10" s="68"/>
      <c r="DK10" s="68"/>
      <c r="DL10" s="68"/>
      <c r="DM10" s="68"/>
      <c r="DN10" s="68"/>
      <c r="DO10" s="68"/>
      <c r="DP10" s="68"/>
      <c r="DQ10" s="68"/>
      <c r="DR10" s="68"/>
      <c r="DS10" s="68"/>
    </row>
    <row r="11" spans="1:123" ht="153" x14ac:dyDescent="0.25">
      <c r="A11" s="69" t="s">
        <v>598</v>
      </c>
      <c r="B11" s="214" t="str">
        <f>IF(D11="","",VLOOKUP(D11,Annexe_NOTATION!A$6:B$12,2,0))</f>
        <v>0</v>
      </c>
      <c r="C11" s="215">
        <f>IF(D11="N.A.",0,Annexe_Pondération!C$3)</f>
        <v>0</v>
      </c>
      <c r="D11" s="216" t="s">
        <v>221</v>
      </c>
      <c r="E11" s="216" t="s">
        <v>844</v>
      </c>
      <c r="F11" s="214" t="str">
        <f>IF(H11="","",VLOOKUP(H11,Annexe_NOTATION!A$16:B$22,2,0))</f>
        <v>0</v>
      </c>
      <c r="G11" s="215">
        <f>IF(H11="N.A.",0,Annexe_Pondération!C$4)</f>
        <v>0</v>
      </c>
      <c r="H11" s="216" t="s">
        <v>221</v>
      </c>
      <c r="I11" s="217" t="s">
        <v>621</v>
      </c>
      <c r="J11" s="214">
        <f>IF(L11="","",VLOOKUP(L11,Annexe_NOTATION!A$26:B$32,2,0))</f>
        <v>4</v>
      </c>
      <c r="K11" s="215">
        <f>IF(L11="N.A.",0,Annexe_Pondération!C$5)</f>
        <v>0.2</v>
      </c>
      <c r="L11" s="218" t="s">
        <v>138</v>
      </c>
      <c r="M11" s="216" t="s">
        <v>749</v>
      </c>
      <c r="N11" s="214">
        <f>IF(P11="","",VLOOKUP(P11,Annexe_NOTATION!A$36:B$42,2,0))</f>
        <v>4</v>
      </c>
      <c r="O11" s="215">
        <f>IF(P11="N.A.",0,Annexe_Pondération!C$6)</f>
        <v>0.2978723404255319</v>
      </c>
      <c r="P11" s="216" t="s">
        <v>975</v>
      </c>
      <c r="Q11" s="217" t="s">
        <v>759</v>
      </c>
      <c r="R11" s="214">
        <f>IF(T11="","",VLOOKUP(T11,Annexe_NOTATION!A$46:B$52,2,0))</f>
        <v>4</v>
      </c>
      <c r="S11" s="215">
        <f>IF(T11="N.A.",0,Annexe_Pondération!C$7)</f>
        <v>0.18297872340425531</v>
      </c>
      <c r="T11" s="216" t="s">
        <v>585</v>
      </c>
      <c r="U11" s="216" t="s">
        <v>604</v>
      </c>
      <c r="V11" s="214" t="str">
        <f>IF(X11="","",VLOOKUP(X11,Annexe_NOTATION!A$56:B$62,2,0))</f>
        <v>0</v>
      </c>
      <c r="W11" s="215">
        <f>IF(X11="N.A.",0,Annexe_Pondération!C$8)</f>
        <v>0</v>
      </c>
      <c r="X11" s="216" t="s">
        <v>221</v>
      </c>
      <c r="Y11" s="216" t="s">
        <v>760</v>
      </c>
      <c r="Z11" s="214"/>
      <c r="AA11" s="219">
        <f t="shared" si="0"/>
        <v>4</v>
      </c>
      <c r="AB11" s="220"/>
      <c r="AC11" s="221">
        <f>IF(AE11="","",VLOOKUP(AE11,Annexe_NOTATION!A$67:B$73,2,0))</f>
        <v>2</v>
      </c>
      <c r="AD11" s="215">
        <f>IF(AE11="N.A.",0,Annexe_Pondération!C$9)</f>
        <v>0.5</v>
      </c>
      <c r="AE11" s="218" t="s">
        <v>238</v>
      </c>
      <c r="AF11" s="216" t="s">
        <v>606</v>
      </c>
      <c r="AG11" s="221">
        <f>IF(AI11="","",VLOOKUP(AI11,Annexe_NOTATION!A$77:B$83,2,0))</f>
        <v>0</v>
      </c>
      <c r="AH11" s="215">
        <f>IF(AI11="N.A.",0,Annexe_Pondération!C$10)</f>
        <v>0.5</v>
      </c>
      <c r="AI11" s="214" t="s">
        <v>403</v>
      </c>
      <c r="AJ11" s="216" t="s">
        <v>806</v>
      </c>
      <c r="AK11" s="214"/>
      <c r="AL11" s="219">
        <f t="shared" si="1"/>
        <v>1</v>
      </c>
      <c r="AM11" s="220"/>
      <c r="AN11" s="221">
        <f>IF(AP11="","",VLOOKUP(AP11,Annexe_NOTATION!A$88:B$94,2,0))</f>
        <v>4</v>
      </c>
      <c r="AO11" s="215">
        <f>IF(AP11="N.A.",0,Annexe_Pondération!C$11)</f>
        <v>0.33333333333333331</v>
      </c>
      <c r="AP11" s="222" t="s">
        <v>242</v>
      </c>
      <c r="AQ11" s="216" t="s">
        <v>609</v>
      </c>
      <c r="AR11" s="221">
        <f>IF(AT11="","",VLOOKUP(AT11,Annexe_NOTATION!A$98:B$104,2,0))</f>
        <v>4</v>
      </c>
      <c r="AS11" s="215">
        <f>IF(AT11="N.A.",0,Annexe_Pondération!C$12)</f>
        <v>0.33333333333333331</v>
      </c>
      <c r="AT11" s="222" t="s">
        <v>665</v>
      </c>
      <c r="AU11" s="216" t="s">
        <v>611</v>
      </c>
      <c r="AV11" s="221">
        <f>IF(AX11="","",VLOOKUP(AX11,Annexe_NOTATION!A$108:B$114,2,0))</f>
        <v>4</v>
      </c>
      <c r="AW11" s="215">
        <f>IF(AX11="N.A.",0,Annexe_Pondération!C$13)</f>
        <v>0.33333333333333331</v>
      </c>
      <c r="AX11" s="216" t="s">
        <v>157</v>
      </c>
      <c r="AY11" s="216"/>
      <c r="AZ11" s="214"/>
      <c r="BA11" s="219">
        <f t="shared" si="2"/>
        <v>4</v>
      </c>
      <c r="BB11" s="220"/>
      <c r="BC11" s="221">
        <f>IF(BE11="","",VLOOKUP(BE11,Annexe_NOTATION!A$119:B$125,2,0))</f>
        <v>1</v>
      </c>
      <c r="BD11" s="215">
        <f>IF(BE11="N.A.",0,Annexe_Pondération!C$14)</f>
        <v>0.5</v>
      </c>
      <c r="BE11" s="224" t="s">
        <v>245</v>
      </c>
      <c r="BF11" s="217" t="s">
        <v>809</v>
      </c>
      <c r="BG11" s="221">
        <f>IF(BI11="","",VLOOKUP(BI11,Annexe_NOTATION!A$129:B$135,2,0))</f>
        <v>4</v>
      </c>
      <c r="BH11" s="215">
        <f>IF(BI11="N.A.",0,Annexe_Pondération!C$15)</f>
        <v>0.5</v>
      </c>
      <c r="BI11" s="216" t="s">
        <v>865</v>
      </c>
      <c r="BJ11" s="216" t="s">
        <v>823</v>
      </c>
      <c r="BK11" s="214"/>
      <c r="BL11" s="219">
        <f t="shared" si="3"/>
        <v>2.5</v>
      </c>
      <c r="BM11" s="220"/>
      <c r="BN11" s="221">
        <f>IF(BP11="","",VLOOKUP(BP11,Annexe_NOTATION!A$140:B$146,2,0))</f>
        <v>0</v>
      </c>
      <c r="BO11" s="215">
        <f>IF(BP11="N.A.",0,Annexe_Pondération!C$16)</f>
        <v>0.25</v>
      </c>
      <c r="BP11" s="224" t="s">
        <v>252</v>
      </c>
      <c r="BQ11" s="216" t="s">
        <v>994</v>
      </c>
      <c r="BR11" s="221">
        <f>IF(BT11="","",VLOOKUP(BT11,Annexe_NOTATION!A$150:B$156,2,0))</f>
        <v>2</v>
      </c>
      <c r="BS11" s="215">
        <f>IF(BT11="N.A.",0,Annexe_Pondération!C$17)</f>
        <v>0.25</v>
      </c>
      <c r="BT11" s="216" t="s">
        <v>257</v>
      </c>
      <c r="BU11" s="216" t="s">
        <v>599</v>
      </c>
      <c r="BV11" s="221">
        <f>IF(BX11="","",VLOOKUP(BX11,Annexe_NOTATION!A$160:B$166,2,0))</f>
        <v>1</v>
      </c>
      <c r="BW11" s="215">
        <f>IF(BX11="N.A.",0,Annexe_Pondération!C$18)</f>
        <v>0.25</v>
      </c>
      <c r="BX11" s="214" t="s">
        <v>191</v>
      </c>
      <c r="BY11" s="216" t="s">
        <v>613</v>
      </c>
      <c r="BZ11" s="221">
        <f>IF(CB11="","",VLOOKUP(CB11,Annexe_NOTATION!A$170:B$176,2,0))</f>
        <v>4</v>
      </c>
      <c r="CA11" s="215">
        <f>IF(CB11="N.A.",0,Annexe_Pondération!C$19)</f>
        <v>0.25</v>
      </c>
      <c r="CB11" s="216" t="s">
        <v>163</v>
      </c>
      <c r="CC11" s="216" t="s">
        <v>615</v>
      </c>
      <c r="CD11" s="214"/>
      <c r="CE11" s="219">
        <f t="shared" si="4"/>
        <v>1.75</v>
      </c>
      <c r="CF11" s="68"/>
      <c r="CG11" s="68"/>
      <c r="CH11" s="68"/>
      <c r="CI11" s="68"/>
      <c r="CJ11" s="68"/>
      <c r="CK11" s="68"/>
      <c r="CL11" s="68"/>
      <c r="CM11" s="68"/>
      <c r="CN11" s="68"/>
      <c r="CO11" s="68"/>
      <c r="CP11" s="68"/>
      <c r="CQ11" s="68"/>
      <c r="CR11" s="68"/>
      <c r="CS11" s="68"/>
      <c r="CT11" s="68"/>
      <c r="CU11" s="68"/>
      <c r="CV11" s="68"/>
      <c r="CW11" s="68"/>
      <c r="CX11" s="68"/>
      <c r="CY11" s="68"/>
      <c r="CZ11" s="68"/>
      <c r="DA11" s="68"/>
      <c r="DB11" s="68"/>
      <c r="DC11" s="68"/>
      <c r="DD11" s="68"/>
      <c r="DE11" s="68"/>
      <c r="DF11" s="68"/>
      <c r="DG11" s="68"/>
      <c r="DH11" s="68"/>
      <c r="DI11" s="68"/>
      <c r="DJ11" s="68"/>
      <c r="DK11" s="68"/>
      <c r="DL11" s="68"/>
      <c r="DM11" s="68"/>
      <c r="DN11" s="68"/>
      <c r="DO11" s="68"/>
      <c r="DP11" s="68"/>
      <c r="DQ11" s="68"/>
      <c r="DR11" s="68"/>
      <c r="DS11" s="68"/>
    </row>
    <row r="12" spans="1:123" ht="246.75" customHeight="1" x14ac:dyDescent="0.25">
      <c r="A12" s="69" t="s">
        <v>322</v>
      </c>
      <c r="B12" s="214">
        <f>IF(D12="","",VLOOKUP(D12,Annexe_NOTATION!A$6:B$12,2,0))</f>
        <v>4</v>
      </c>
      <c r="C12" s="215">
        <f>IF(D12="N.A.",0,Annexe_Pondération!C$3)</f>
        <v>0.11914893617021277</v>
      </c>
      <c r="D12" s="216" t="s">
        <v>151</v>
      </c>
      <c r="E12" s="216" t="s">
        <v>338</v>
      </c>
      <c r="F12" s="214">
        <f>IF(H12="","",VLOOKUP(H12,Annexe_NOTATION!A$16:B$22,2,0))</f>
        <v>4</v>
      </c>
      <c r="G12" s="215">
        <f>IF(H12="N.A.",0,Annexe_Pondération!C$4)</f>
        <v>0.13191489361702127</v>
      </c>
      <c r="H12" s="216" t="s">
        <v>154</v>
      </c>
      <c r="I12" s="218" t="s">
        <v>339</v>
      </c>
      <c r="J12" s="214">
        <f>IF(L12="","",VLOOKUP(L12,Annexe_NOTATION!A$26:B$32,2,0))</f>
        <v>2</v>
      </c>
      <c r="K12" s="215">
        <f>IF(L12="N.A.",0,Annexe_Pondération!C$5)</f>
        <v>0.2</v>
      </c>
      <c r="L12" s="218" t="s">
        <v>152</v>
      </c>
      <c r="M12" s="216" t="s">
        <v>549</v>
      </c>
      <c r="N12" s="214">
        <f>IF(P12="","",VLOOKUP(P12,Annexe_NOTATION!A$36:B$42,2,0))</f>
        <v>4</v>
      </c>
      <c r="O12" s="215">
        <f>IF(P12="N.A.",0,Annexe_Pondération!C$6)</f>
        <v>0.2978723404255319</v>
      </c>
      <c r="P12" s="216" t="s">
        <v>975</v>
      </c>
      <c r="Q12" s="216" t="s">
        <v>340</v>
      </c>
      <c r="R12" s="214">
        <f>IF(T12="","",VLOOKUP(T12,Annexe_NOTATION!A$46:B$52,2,0))</f>
        <v>4</v>
      </c>
      <c r="S12" s="215">
        <f>IF(T12="N.A.",0,Annexe_Pondération!C$7)</f>
        <v>0.18297872340425531</v>
      </c>
      <c r="T12" s="216" t="s">
        <v>585</v>
      </c>
      <c r="U12" s="216" t="s">
        <v>341</v>
      </c>
      <c r="V12" s="214">
        <f>IF(X12="","",VLOOKUP(X12,Annexe_NOTATION!A$56:B$62,2,0))</f>
        <v>2</v>
      </c>
      <c r="W12" s="215">
        <f>IF(X12="N.A.",0,Annexe_Pondération!C$8)</f>
        <v>6.8085106382978725E-2</v>
      </c>
      <c r="X12" s="216" t="s">
        <v>788</v>
      </c>
      <c r="Y12" s="216" t="s">
        <v>342</v>
      </c>
      <c r="Z12" s="214"/>
      <c r="AA12" s="219">
        <f t="shared" si="0"/>
        <v>3.4638297872340429</v>
      </c>
      <c r="AB12" s="220"/>
      <c r="AC12" s="221">
        <f>IF(AE12="","",VLOOKUP(AE12,Annexe_NOTATION!A$67:B$73,2,0))</f>
        <v>2</v>
      </c>
      <c r="AD12" s="215">
        <f>IF(AE12="N.A.",0,Annexe_Pondération!C$9)</f>
        <v>0.5</v>
      </c>
      <c r="AE12" s="218" t="s">
        <v>238</v>
      </c>
      <c r="AF12" s="216" t="s">
        <v>343</v>
      </c>
      <c r="AG12" s="221">
        <f>IF(AI12="","",VLOOKUP(AI12,Annexe_NOTATION!A$77:B$83,2,0))</f>
        <v>1</v>
      </c>
      <c r="AH12" s="215">
        <f>IF(AI12="N.A.",0,Annexe_Pondération!C$10)</f>
        <v>0.5</v>
      </c>
      <c r="AI12" s="214" t="s">
        <v>158</v>
      </c>
      <c r="AJ12" s="216" t="s">
        <v>1064</v>
      </c>
      <c r="AK12" s="214"/>
      <c r="AL12" s="219">
        <f t="shared" si="1"/>
        <v>1.5</v>
      </c>
      <c r="AM12" s="220"/>
      <c r="AN12" s="221">
        <f>IF(AP12="","",VLOOKUP(AP12,Annexe_NOTATION!A$88:B$94,2,0))</f>
        <v>3</v>
      </c>
      <c r="AO12" s="215">
        <f>IF(AP12="N.A.",0,Annexe_Pondération!C$11)</f>
        <v>0.33333333333333331</v>
      </c>
      <c r="AP12" s="222" t="s">
        <v>241</v>
      </c>
      <c r="AQ12" s="216" t="s">
        <v>1065</v>
      </c>
      <c r="AR12" s="221">
        <f>IF(AT12="","",VLOOKUP(AT12,Annexe_NOTATION!A$98:B$104,2,0))</f>
        <v>4</v>
      </c>
      <c r="AS12" s="215">
        <f>IF(AT12="N.A.",0,Annexe_Pondération!C$12)</f>
        <v>0.33333333333333331</v>
      </c>
      <c r="AT12" s="222" t="s">
        <v>665</v>
      </c>
      <c r="AU12" s="216" t="s">
        <v>446</v>
      </c>
      <c r="AV12" s="221">
        <f>IF(AX12="","",VLOOKUP(AX12,Annexe_NOTATION!A$108:B$114,2,0))</f>
        <v>4</v>
      </c>
      <c r="AW12" s="215">
        <f>IF(AX12="N.A.",0,Annexe_Pondération!C$13)</f>
        <v>0.33333333333333331</v>
      </c>
      <c r="AX12" s="216" t="s">
        <v>157</v>
      </c>
      <c r="AY12" s="216" t="s">
        <v>181</v>
      </c>
      <c r="AZ12" s="214"/>
      <c r="BA12" s="219">
        <f t="shared" si="2"/>
        <v>3.6666666666666661</v>
      </c>
      <c r="BB12" s="220"/>
      <c r="BC12" s="221">
        <f>IF(BE12="","",VLOOKUP(BE12,Annexe_NOTATION!A$119:B$125,2,0))</f>
        <v>0</v>
      </c>
      <c r="BD12" s="215">
        <f>IF(BE12="N.A.",0,Annexe_Pondération!C$14)</f>
        <v>0.5</v>
      </c>
      <c r="BE12" s="224" t="s">
        <v>246</v>
      </c>
      <c r="BF12" s="216" t="s">
        <v>550</v>
      </c>
      <c r="BG12" s="221">
        <f>IF(BI12="","",VLOOKUP(BI12,Annexe_NOTATION!A$129:B$135,2,0))</f>
        <v>1</v>
      </c>
      <c r="BH12" s="215">
        <f>IF(BI12="N.A.",0,Annexe_Pondération!C$15)</f>
        <v>0.5</v>
      </c>
      <c r="BI12" s="216" t="s">
        <v>862</v>
      </c>
      <c r="BJ12" s="216" t="s">
        <v>375</v>
      </c>
      <c r="BK12" s="214"/>
      <c r="BL12" s="219">
        <f t="shared" si="3"/>
        <v>0.5</v>
      </c>
      <c r="BM12" s="220"/>
      <c r="BN12" s="221">
        <f>IF(BP12="","",VLOOKUP(BP12,Annexe_NOTATION!A$140:B$146,2,0))</f>
        <v>4</v>
      </c>
      <c r="BO12" s="215">
        <f>IF(BP12="N.A.",0,Annexe_Pondération!C$16)</f>
        <v>0.25</v>
      </c>
      <c r="BP12" s="218" t="s">
        <v>143</v>
      </c>
      <c r="BQ12" s="216" t="s">
        <v>551</v>
      </c>
      <c r="BR12" s="221">
        <f>IF(BT12="","",VLOOKUP(BT12,Annexe_NOTATION!A$150:B$156,2,0))</f>
        <v>2</v>
      </c>
      <c r="BS12" s="215">
        <f>IF(BT12="N.A.",0,Annexe_Pondération!C$17)</f>
        <v>0.25</v>
      </c>
      <c r="BT12" s="216" t="s">
        <v>257</v>
      </c>
      <c r="BU12" s="216" t="s">
        <v>345</v>
      </c>
      <c r="BV12" s="221">
        <f>IF(BX12="","",VLOOKUP(BX12,Annexe_NOTATION!A$160:B$166,2,0))</f>
        <v>3</v>
      </c>
      <c r="BW12" s="215">
        <f>IF(BX12="N.A.",0,Annexe_Pondération!C$18)</f>
        <v>0.25</v>
      </c>
      <c r="BX12" s="214" t="s">
        <v>160</v>
      </c>
      <c r="BY12" s="216" t="s">
        <v>347</v>
      </c>
      <c r="BZ12" s="221">
        <f>IF(CB12="","",VLOOKUP(CB12,Annexe_NOTATION!A$170:B$176,2,0))</f>
        <v>4</v>
      </c>
      <c r="CA12" s="215">
        <f>IF(CB12="N.A.",0,Annexe_Pondération!C$19)</f>
        <v>0.25</v>
      </c>
      <c r="CB12" s="217" t="s">
        <v>163</v>
      </c>
      <c r="CC12" s="216" t="s">
        <v>202</v>
      </c>
      <c r="CD12" s="214"/>
      <c r="CE12" s="219">
        <f t="shared" si="4"/>
        <v>3.25</v>
      </c>
      <c r="CF12" s="68"/>
      <c r="CG12" s="68"/>
      <c r="CH12" s="68"/>
      <c r="CI12" s="68"/>
      <c r="CJ12" s="68"/>
      <c r="CK12" s="68"/>
      <c r="CL12" s="68"/>
      <c r="CM12" s="68"/>
      <c r="CN12" s="68"/>
      <c r="CO12" s="68"/>
      <c r="CP12" s="68"/>
      <c r="CQ12" s="68"/>
      <c r="CR12" s="68"/>
      <c r="CS12" s="68"/>
      <c r="CT12" s="68"/>
      <c r="CU12" s="68"/>
      <c r="CV12" s="68"/>
      <c r="CW12" s="68"/>
      <c r="CX12" s="68"/>
      <c r="CY12" s="68"/>
      <c r="CZ12" s="68"/>
      <c r="DA12" s="68"/>
      <c r="DB12" s="68"/>
      <c r="DC12" s="68"/>
      <c r="DD12" s="68"/>
      <c r="DE12" s="68"/>
      <c r="DF12" s="68"/>
      <c r="DG12" s="68"/>
      <c r="DH12" s="68"/>
      <c r="DI12" s="68"/>
      <c r="DJ12" s="68"/>
      <c r="DK12" s="68"/>
      <c r="DL12" s="68"/>
      <c r="DM12" s="68"/>
      <c r="DN12" s="68"/>
      <c r="DO12" s="68"/>
      <c r="DP12" s="68"/>
      <c r="DQ12" s="68"/>
      <c r="DR12" s="68"/>
      <c r="DS12" s="68"/>
    </row>
    <row r="13" spans="1:123" ht="210.75" customHeight="1" x14ac:dyDescent="0.25">
      <c r="A13" s="69" t="s">
        <v>362</v>
      </c>
      <c r="B13" s="214">
        <f>IF(D13="","",VLOOKUP(D13,Annexe_NOTATION!A$6:B$12,2,0))</f>
        <v>4</v>
      </c>
      <c r="C13" s="215">
        <f>IF(D13="N.A.",0,Annexe_Pondération!C$3)</f>
        <v>0.11914893617021277</v>
      </c>
      <c r="D13" s="216" t="s">
        <v>151</v>
      </c>
      <c r="E13" s="216" t="s">
        <v>556</v>
      </c>
      <c r="F13" s="214">
        <f>IF(H13="","",VLOOKUP(H13,Annexe_NOTATION!A$16:B$22,2,0))</f>
        <v>4</v>
      </c>
      <c r="G13" s="215">
        <f>IF(H13="N.A.",0,Annexe_Pondération!C$4)</f>
        <v>0.13191489361702127</v>
      </c>
      <c r="H13" s="216" t="s">
        <v>154</v>
      </c>
      <c r="I13" s="218" t="s">
        <v>339</v>
      </c>
      <c r="J13" s="214">
        <f>IF(L13="","",VLOOKUP(L13,Annexe_NOTATION!A$26:B$32,2,0))</f>
        <v>2</v>
      </c>
      <c r="K13" s="215">
        <f>IF(L13="N.A.",0,Annexe_Pondération!C$5)</f>
        <v>0.2</v>
      </c>
      <c r="L13" s="218" t="s">
        <v>152</v>
      </c>
      <c r="M13" s="216" t="s">
        <v>1111</v>
      </c>
      <c r="N13" s="214">
        <f>IF(P13="","",VLOOKUP(P13,Annexe_NOTATION!A$36:B$42,2,0))</f>
        <v>4</v>
      </c>
      <c r="O13" s="215">
        <f>IF(P13="N.A.",0,Annexe_Pondération!C$6)</f>
        <v>0.2978723404255319</v>
      </c>
      <c r="P13" s="216" t="s">
        <v>975</v>
      </c>
      <c r="Q13" s="216"/>
      <c r="R13" s="214">
        <f>IF(T13="","",VLOOKUP(T13,Annexe_NOTATION!A$46:B$52,2,0))</f>
        <v>4</v>
      </c>
      <c r="S13" s="215">
        <f>IF(T13="N.A.",0,Annexe_Pondération!C$7)</f>
        <v>0.18297872340425531</v>
      </c>
      <c r="T13" s="216" t="s">
        <v>585</v>
      </c>
      <c r="U13" s="216" t="s">
        <v>383</v>
      </c>
      <c r="V13" s="214">
        <f>IF(X13="","",VLOOKUP(X13,Annexe_NOTATION!A$56:B$62,2,0))</f>
        <v>2</v>
      </c>
      <c r="W13" s="215">
        <f>IF(X13="N.A.",0,Annexe_Pondération!C$8)</f>
        <v>6.8085106382978725E-2</v>
      </c>
      <c r="X13" s="216" t="s">
        <v>788</v>
      </c>
      <c r="Y13" s="216" t="s">
        <v>342</v>
      </c>
      <c r="Z13" s="214"/>
      <c r="AA13" s="219">
        <f t="shared" si="0"/>
        <v>3.4638297872340429</v>
      </c>
      <c r="AB13" s="220"/>
      <c r="AC13" s="221">
        <f>IF(AE13="","",VLOOKUP(AE13,Annexe_NOTATION!A$67:B$73,2,0))</f>
        <v>2</v>
      </c>
      <c r="AD13" s="215">
        <f>IF(AE13="N.A.",0,Annexe_Pondération!C$9)</f>
        <v>0.5</v>
      </c>
      <c r="AE13" s="218" t="s">
        <v>238</v>
      </c>
      <c r="AF13" s="216" t="s">
        <v>384</v>
      </c>
      <c r="AG13" s="221">
        <f>IF(AI13="","",VLOOKUP(AI13,Annexe_NOTATION!A$77:B$83,2,0))</f>
        <v>2</v>
      </c>
      <c r="AH13" s="215">
        <f>IF(AI13="N.A.",0,Annexe_Pondération!C$10)</f>
        <v>0.5</v>
      </c>
      <c r="AI13" s="214" t="s">
        <v>464</v>
      </c>
      <c r="AJ13" s="216" t="s">
        <v>1063</v>
      </c>
      <c r="AK13" s="214"/>
      <c r="AL13" s="219">
        <f t="shared" si="1"/>
        <v>2</v>
      </c>
      <c r="AM13" s="220"/>
      <c r="AN13" s="221">
        <f>IF(AP13="","",VLOOKUP(AP13,Annexe_NOTATION!A$88:B$94,2,0))</f>
        <v>3</v>
      </c>
      <c r="AO13" s="215">
        <f>IF(AP13="N.A.",0,Annexe_Pondération!C$11)</f>
        <v>0.33333333333333331</v>
      </c>
      <c r="AP13" s="222" t="s">
        <v>241</v>
      </c>
      <c r="AQ13" s="216" t="s">
        <v>1065</v>
      </c>
      <c r="AR13" s="221">
        <f>IF(AT13="","",VLOOKUP(AT13,Annexe_NOTATION!A$98:B$104,2,0))</f>
        <v>4</v>
      </c>
      <c r="AS13" s="215">
        <f>IF(AT13="N.A.",0,Annexe_Pondération!C$12)</f>
        <v>0.33333333333333331</v>
      </c>
      <c r="AT13" s="222" t="s">
        <v>665</v>
      </c>
      <c r="AU13" s="216" t="s">
        <v>446</v>
      </c>
      <c r="AV13" s="221">
        <f>IF(AX13="","",VLOOKUP(AX13,Annexe_NOTATION!A$108:B$114,2,0))</f>
        <v>4</v>
      </c>
      <c r="AW13" s="215">
        <f>IF(AX13="N.A.",0,Annexe_Pondération!C$13)</f>
        <v>0.33333333333333331</v>
      </c>
      <c r="AX13" s="216" t="s">
        <v>157</v>
      </c>
      <c r="AY13" s="216" t="s">
        <v>181</v>
      </c>
      <c r="AZ13" s="214"/>
      <c r="BA13" s="219">
        <f t="shared" si="2"/>
        <v>3.6666666666666661</v>
      </c>
      <c r="BB13" s="220"/>
      <c r="BC13" s="221">
        <f>IF(BE13="","",VLOOKUP(BE13,Annexe_NOTATION!A$119:B$125,2,0))</f>
        <v>0</v>
      </c>
      <c r="BD13" s="215">
        <f>IF(BE13="N.A.",0,Annexe_Pondération!C$14)</f>
        <v>0.5</v>
      </c>
      <c r="BE13" s="224" t="s">
        <v>246</v>
      </c>
      <c r="BF13" s="216" t="s">
        <v>792</v>
      </c>
      <c r="BG13" s="221">
        <f>IF(BI13="","",VLOOKUP(BI13,Annexe_NOTATION!A$129:B$135,2,0))</f>
        <v>1</v>
      </c>
      <c r="BH13" s="215">
        <f>IF(BI13="N.A.",0,Annexe_Pondération!C$15)</f>
        <v>0.5</v>
      </c>
      <c r="BI13" s="216" t="s">
        <v>862</v>
      </c>
      <c r="BJ13" s="216" t="s">
        <v>375</v>
      </c>
      <c r="BK13" s="214"/>
      <c r="BL13" s="219">
        <f t="shared" si="3"/>
        <v>0.5</v>
      </c>
      <c r="BM13" s="220"/>
      <c r="BN13" s="221">
        <f>IF(BP13="","",VLOOKUP(BP13,Annexe_NOTATION!A$140:B$146,2,0))</f>
        <v>4</v>
      </c>
      <c r="BO13" s="215">
        <f>IF(BP13="N.A.",0,Annexe_Pondération!C$16)</f>
        <v>0.25</v>
      </c>
      <c r="BP13" s="218" t="s">
        <v>143</v>
      </c>
      <c r="BQ13" s="216" t="s">
        <v>374</v>
      </c>
      <c r="BR13" s="221">
        <f>IF(BT13="","",VLOOKUP(BT13,Annexe_NOTATION!A$150:B$156,2,0))</f>
        <v>0</v>
      </c>
      <c r="BS13" s="215">
        <f>IF(BT13="N.A.",0,Annexe_Pondération!C$17)</f>
        <v>0.25</v>
      </c>
      <c r="BT13" s="216" t="s">
        <v>256</v>
      </c>
      <c r="BU13" s="216" t="s">
        <v>1067</v>
      </c>
      <c r="BV13" s="221">
        <f>IF(BX13="","",VLOOKUP(BX13,Annexe_NOTATION!A$160:B$166,2,0))</f>
        <v>2</v>
      </c>
      <c r="BW13" s="215">
        <f>IF(BX13="N.A.",0,Annexe_Pondération!C$18)</f>
        <v>0.25</v>
      </c>
      <c r="BX13" s="214" t="s">
        <v>260</v>
      </c>
      <c r="BY13" s="216" t="s">
        <v>1066</v>
      </c>
      <c r="BZ13" s="221">
        <f>IF(CB13="","",VLOOKUP(CB13,Annexe_NOTATION!A$170:B$176,2,0))</f>
        <v>4</v>
      </c>
      <c r="CA13" s="215">
        <f>IF(CB13="N.A.",0,Annexe_Pondération!C$19)</f>
        <v>0.25</v>
      </c>
      <c r="CB13" s="217" t="s">
        <v>163</v>
      </c>
      <c r="CC13" s="216" t="s">
        <v>202</v>
      </c>
      <c r="CD13" s="214"/>
      <c r="CE13" s="219">
        <f t="shared" si="4"/>
        <v>2.5</v>
      </c>
      <c r="CF13" s="68"/>
      <c r="CG13" s="68"/>
      <c r="CH13" s="68"/>
      <c r="CI13" s="68"/>
      <c r="CJ13" s="68"/>
      <c r="CK13" s="68"/>
      <c r="CL13" s="68"/>
      <c r="CM13" s="68"/>
      <c r="CN13" s="68"/>
      <c r="CO13" s="68"/>
      <c r="CP13" s="68"/>
      <c r="CQ13" s="68"/>
      <c r="CR13" s="68"/>
      <c r="CS13" s="68"/>
      <c r="CT13" s="68"/>
      <c r="CU13" s="68"/>
      <c r="CV13" s="68"/>
      <c r="CW13" s="68"/>
      <c r="CX13" s="68"/>
      <c r="CY13" s="68"/>
      <c r="CZ13" s="68"/>
      <c r="DA13" s="68"/>
      <c r="DB13" s="68"/>
      <c r="DC13" s="68"/>
      <c r="DD13" s="68"/>
      <c r="DE13" s="68"/>
      <c r="DF13" s="68"/>
      <c r="DG13" s="68"/>
      <c r="DH13" s="68"/>
      <c r="DI13" s="68"/>
      <c r="DJ13" s="68"/>
      <c r="DK13" s="68"/>
      <c r="DL13" s="68"/>
      <c r="DM13" s="68"/>
      <c r="DN13" s="68"/>
      <c r="DO13" s="68"/>
      <c r="DP13" s="68"/>
      <c r="DQ13" s="68"/>
      <c r="DR13" s="68"/>
      <c r="DS13" s="68"/>
    </row>
    <row r="14" spans="1:123" ht="153" x14ac:dyDescent="0.25">
      <c r="A14" s="69" t="s">
        <v>325</v>
      </c>
      <c r="B14" s="214">
        <f>IF(D14="","",VLOOKUP(D14,Annexe_NOTATION!A$6:B$12,2,0))</f>
        <v>0</v>
      </c>
      <c r="C14" s="215">
        <f>IF(D14="N.A.",0,Annexe_Pondération!C$3)</f>
        <v>0.11914893617021277</v>
      </c>
      <c r="D14" s="216" t="s">
        <v>147</v>
      </c>
      <c r="E14" s="216" t="s">
        <v>623</v>
      </c>
      <c r="F14" s="214">
        <f>IF(H14="","",VLOOKUP(H14,Annexe_NOTATION!A$16:B$22,2,0))</f>
        <v>4</v>
      </c>
      <c r="G14" s="215">
        <f>IF(H14="N.A.",0,Annexe_Pondération!C$4)</f>
        <v>0.13191489361702127</v>
      </c>
      <c r="H14" s="216" t="s">
        <v>154</v>
      </c>
      <c r="I14" s="218" t="s">
        <v>353</v>
      </c>
      <c r="J14" s="214">
        <f>IF(L14="","",VLOOKUP(L14,Annexe_NOTATION!A$26:B$32,2,0))</f>
        <v>4</v>
      </c>
      <c r="K14" s="215">
        <f>IF(L14="N.A.",0,Annexe_Pondération!C$5)</f>
        <v>0.2</v>
      </c>
      <c r="L14" s="218" t="s">
        <v>138</v>
      </c>
      <c r="M14" s="216" t="s">
        <v>552</v>
      </c>
      <c r="N14" s="214">
        <f>IF(P14="","",VLOOKUP(P14,Annexe_NOTATION!A$36:B$42,2,0))</f>
        <v>0</v>
      </c>
      <c r="O14" s="215">
        <f>IF(P14="N.A.",0,Annexe_Pondération!C$6)</f>
        <v>0.2978723404255319</v>
      </c>
      <c r="P14" s="217" t="s">
        <v>835</v>
      </c>
      <c r="Q14" s="216" t="s">
        <v>1045</v>
      </c>
      <c r="R14" s="214">
        <f>IF(T14="","",VLOOKUP(T14,Annexe_NOTATION!A$46:B$52,2,0))</f>
        <v>2</v>
      </c>
      <c r="S14" s="215">
        <f>IF(T14="N.A.",0,Annexe_Pondération!C$7)</f>
        <v>0.18297872340425531</v>
      </c>
      <c r="T14" s="216" t="s">
        <v>586</v>
      </c>
      <c r="U14" s="216" t="s">
        <v>355</v>
      </c>
      <c r="V14" s="214">
        <f>IF(X14="","",VLOOKUP(X14,Annexe_NOTATION!A$56:B$62,2,0))</f>
        <v>0</v>
      </c>
      <c r="W14" s="215">
        <f>IF(X14="N.A.",0,Annexe_Pondération!C$8)</f>
        <v>6.8085106382978725E-2</v>
      </c>
      <c r="X14" s="216" t="s">
        <v>630</v>
      </c>
      <c r="Y14" s="216" t="s">
        <v>593</v>
      </c>
      <c r="Z14" s="214"/>
      <c r="AA14" s="219">
        <f t="shared" si="0"/>
        <v>1.6936170212765957</v>
      </c>
      <c r="AB14" s="220"/>
      <c r="AC14" s="221">
        <f>IF(AE14="","",VLOOKUP(AE14,Annexe_NOTATION!A$67:B$73,2,0))</f>
        <v>0</v>
      </c>
      <c r="AD14" s="215">
        <f>IF(AE14="N.A.",0,Annexe_Pondération!C$9)</f>
        <v>0.5</v>
      </c>
      <c r="AE14" s="218" t="s">
        <v>239</v>
      </c>
      <c r="AF14" s="216" t="s">
        <v>356</v>
      </c>
      <c r="AG14" s="221">
        <f>IF(AI14="","",VLOOKUP(AI14,Annexe_NOTATION!A$77:B$83,2,0))</f>
        <v>2</v>
      </c>
      <c r="AH14" s="215">
        <f>IF(AI14="N.A.",0,Annexe_Pondération!C$10)</f>
        <v>0.5</v>
      </c>
      <c r="AI14" s="214" t="s">
        <v>464</v>
      </c>
      <c r="AJ14" s="217" t="s">
        <v>633</v>
      </c>
      <c r="AK14" s="214"/>
      <c r="AL14" s="219">
        <f t="shared" si="1"/>
        <v>1</v>
      </c>
      <c r="AM14" s="220"/>
      <c r="AN14" s="221">
        <f>IF(AP14="","",VLOOKUP(AP14,Annexe_NOTATION!A$88:B$94,2,0))</f>
        <v>4</v>
      </c>
      <c r="AO14" s="215">
        <f>IF(AP14="N.A.",0,Annexe_Pondération!C$11)</f>
        <v>0.33333333333333331</v>
      </c>
      <c r="AP14" s="222" t="s">
        <v>242</v>
      </c>
      <c r="AQ14" s="216" t="s">
        <v>553</v>
      </c>
      <c r="AR14" s="221">
        <f>IF(AT14="","",VLOOKUP(AT14,Annexe_NOTATION!A$98:B$104,2,0))</f>
        <v>4</v>
      </c>
      <c r="AS14" s="215">
        <f>IF(AT14="N.A.",0,Annexe_Pondération!C$12)</f>
        <v>0.33333333333333331</v>
      </c>
      <c r="AT14" s="222" t="s">
        <v>665</v>
      </c>
      <c r="AU14" s="216" t="s">
        <v>358</v>
      </c>
      <c r="AV14" s="221">
        <f>IF(AX14="","",VLOOKUP(AX14,Annexe_NOTATION!A$108:B$114,2,0))</f>
        <v>4</v>
      </c>
      <c r="AW14" s="215">
        <f>IF(AX14="N.A.",0,Annexe_Pondération!C$13)</f>
        <v>0.33333333333333331</v>
      </c>
      <c r="AX14" s="216" t="s">
        <v>157</v>
      </c>
      <c r="AY14" s="217" t="s">
        <v>368</v>
      </c>
      <c r="AZ14" s="214"/>
      <c r="BA14" s="219">
        <f t="shared" si="2"/>
        <v>4</v>
      </c>
      <c r="BB14" s="220"/>
      <c r="BC14" s="221">
        <f>IF(BE14="","",VLOOKUP(BE14,Annexe_NOTATION!A$119:B$125,2,0))</f>
        <v>0</v>
      </c>
      <c r="BD14" s="215">
        <f>IF(BE14="N.A.",0,Annexe_Pondération!C$14)</f>
        <v>0.5</v>
      </c>
      <c r="BE14" s="224" t="s">
        <v>246</v>
      </c>
      <c r="BF14" s="216" t="s">
        <v>554</v>
      </c>
      <c r="BG14" s="221">
        <f>IF(BI14="","",VLOOKUP(BI14,Annexe_NOTATION!A$129:B$135,2,0))</f>
        <v>1</v>
      </c>
      <c r="BH14" s="215">
        <f>IF(BI14="N.A.",0,Annexe_Pondération!C$15)</f>
        <v>0.5</v>
      </c>
      <c r="BI14" s="216" t="s">
        <v>862</v>
      </c>
      <c r="BJ14" s="216" t="s">
        <v>879</v>
      </c>
      <c r="BK14" s="214"/>
      <c r="BL14" s="219">
        <f t="shared" si="3"/>
        <v>0.5</v>
      </c>
      <c r="BM14" s="220"/>
      <c r="BN14" s="221">
        <f>IF(BP14="","",VLOOKUP(BP14,Annexe_NOTATION!A$140:B$146,2,0))</f>
        <v>4</v>
      </c>
      <c r="BO14" s="215">
        <f>IF(BP14="N.A.",0,Annexe_Pondération!C$16)</f>
        <v>0.25</v>
      </c>
      <c r="BP14" s="218" t="s">
        <v>143</v>
      </c>
      <c r="BQ14" s="216" t="s">
        <v>447</v>
      </c>
      <c r="BR14" s="221">
        <f>IF(BT14="","",VLOOKUP(BT14,Annexe_NOTATION!A$150:B$156,2,0))</f>
        <v>4</v>
      </c>
      <c r="BS14" s="215">
        <f>IF(BT14="N.A.",0,Annexe_Pondération!C$17)</f>
        <v>0.25</v>
      </c>
      <c r="BT14" s="216" t="s">
        <v>258</v>
      </c>
      <c r="BU14" s="216" t="s">
        <v>359</v>
      </c>
      <c r="BV14" s="221">
        <f>IF(BX14="","",VLOOKUP(BX14,Annexe_NOTATION!A$160:B$166,2,0))</f>
        <v>3</v>
      </c>
      <c r="BW14" s="215">
        <f>IF(BX14="N.A.",0,Annexe_Pondération!C$18)</f>
        <v>0.25</v>
      </c>
      <c r="BX14" s="214" t="s">
        <v>160</v>
      </c>
      <c r="BY14" s="216" t="s">
        <v>555</v>
      </c>
      <c r="BZ14" s="221">
        <f>IF(CB14="","",VLOOKUP(CB14,Annexe_NOTATION!A$170:B$176,2,0))</f>
        <v>2</v>
      </c>
      <c r="CA14" s="215">
        <f>IF(CB14="N.A.",0,Annexe_Pondération!C$19)</f>
        <v>0.25</v>
      </c>
      <c r="CB14" s="217" t="s">
        <v>162</v>
      </c>
      <c r="CC14" s="216" t="s">
        <v>360</v>
      </c>
      <c r="CD14" s="214"/>
      <c r="CE14" s="219">
        <f t="shared" si="4"/>
        <v>3.25</v>
      </c>
      <c r="CF14" s="68"/>
      <c r="CG14" s="68"/>
      <c r="CH14" s="68"/>
      <c r="CI14" s="68"/>
      <c r="CJ14" s="68"/>
      <c r="CK14" s="68"/>
      <c r="CL14" s="68"/>
      <c r="CM14" s="68"/>
      <c r="CN14" s="68"/>
      <c r="CO14" s="68"/>
      <c r="CP14" s="68"/>
      <c r="CQ14" s="68"/>
      <c r="CR14" s="68"/>
      <c r="CS14" s="68"/>
      <c r="CT14" s="68"/>
      <c r="CU14" s="68"/>
      <c r="CV14" s="68"/>
      <c r="CW14" s="68"/>
      <c r="CX14" s="68"/>
      <c r="CY14" s="68"/>
      <c r="CZ14" s="68"/>
      <c r="DA14" s="68"/>
      <c r="DB14" s="68"/>
      <c r="DC14" s="68"/>
      <c r="DD14" s="68"/>
      <c r="DE14" s="68"/>
      <c r="DF14" s="68"/>
      <c r="DG14" s="68"/>
      <c r="DH14" s="68"/>
      <c r="DI14" s="68"/>
      <c r="DJ14" s="68"/>
      <c r="DK14" s="68"/>
      <c r="DL14" s="68"/>
      <c r="DM14" s="68"/>
      <c r="DN14" s="68"/>
      <c r="DO14" s="68"/>
      <c r="DP14" s="68"/>
      <c r="DQ14" s="68"/>
      <c r="DR14" s="68"/>
      <c r="DS14" s="68"/>
    </row>
    <row r="15" spans="1:123" ht="102" x14ac:dyDescent="0.25">
      <c r="A15" s="211" t="s">
        <v>682</v>
      </c>
      <c r="B15" s="214" t="str">
        <f>IF(D15="","",VLOOKUP(D15,Annexe_NOTATION!A$6:B$12,2,0))</f>
        <v>0</v>
      </c>
      <c r="C15" s="215">
        <f>IF(D15="N.A.",0,Annexe_Pondération!C$3)</f>
        <v>0</v>
      </c>
      <c r="D15" s="216" t="s">
        <v>221</v>
      </c>
      <c r="E15" s="216" t="s">
        <v>844</v>
      </c>
      <c r="F15" s="214" t="str">
        <f>IF(H15="","",VLOOKUP(H15,Annexe_NOTATION!A$16:B$22,2,0))</f>
        <v>0</v>
      </c>
      <c r="G15" s="215">
        <f>IF(H15="N.A.",0,Annexe_Pondération!C$4)</f>
        <v>0</v>
      </c>
      <c r="H15" s="216" t="s">
        <v>221</v>
      </c>
      <c r="I15" s="217" t="s">
        <v>621</v>
      </c>
      <c r="J15" s="214">
        <f>IF(L15="","",VLOOKUP(L15,Annexe_NOTATION!A$26:B$32,2,0))</f>
        <v>4</v>
      </c>
      <c r="K15" s="215">
        <f>IF(L15="N.A.",0,Annexe_Pondération!C$5)</f>
        <v>0.2</v>
      </c>
      <c r="L15" s="218" t="s">
        <v>138</v>
      </c>
      <c r="M15" s="216" t="s">
        <v>749</v>
      </c>
      <c r="N15" s="214">
        <f>IF(P15="","",VLOOKUP(P15,Annexe_NOTATION!A$36:B$42,2,0))</f>
        <v>4</v>
      </c>
      <c r="O15" s="215">
        <f>IF(P15="N.A.",0,Annexe_Pondération!C$6)</f>
        <v>0.2978723404255319</v>
      </c>
      <c r="P15" s="216" t="s">
        <v>975</v>
      </c>
      <c r="Q15" s="217" t="s">
        <v>759</v>
      </c>
      <c r="R15" s="214">
        <f>IF(T15="","",VLOOKUP(T15,Annexe_NOTATION!A$46:B$52,2,0))</f>
        <v>4</v>
      </c>
      <c r="S15" s="215">
        <f>IF(T15="N.A.",0,Annexe_Pondération!C$7)</f>
        <v>0.18297872340425531</v>
      </c>
      <c r="T15" s="216" t="s">
        <v>585</v>
      </c>
      <c r="U15" s="216" t="s">
        <v>604</v>
      </c>
      <c r="V15" s="214" t="str">
        <f>IF(X15="","",VLOOKUP(X15,Annexe_NOTATION!A$56:B$62,2,0))</f>
        <v>0</v>
      </c>
      <c r="W15" s="215">
        <f>IF(X15="N.A.",0,Annexe_Pondération!C$8)</f>
        <v>0</v>
      </c>
      <c r="X15" s="216" t="s">
        <v>221</v>
      </c>
      <c r="Y15" s="216" t="s">
        <v>760</v>
      </c>
      <c r="Z15" s="214"/>
      <c r="AA15" s="219">
        <f t="shared" si="0"/>
        <v>4</v>
      </c>
      <c r="AB15" s="220"/>
      <c r="AC15" s="221">
        <f>IF(AE15="","",VLOOKUP(AE15,Annexe_NOTATION!A$67:B$73,2,0))</f>
        <v>2</v>
      </c>
      <c r="AD15" s="215">
        <f>IF(AE15="N.A.",0,Annexe_Pondération!C$9)</f>
        <v>0.5</v>
      </c>
      <c r="AE15" s="218" t="s">
        <v>238</v>
      </c>
      <c r="AF15" s="216" t="s">
        <v>686</v>
      </c>
      <c r="AG15" s="221">
        <f>IF(AI15="","",VLOOKUP(AI15,Annexe_NOTATION!A$77:B$83,2,0))</f>
        <v>0</v>
      </c>
      <c r="AH15" s="215">
        <f>IF(AI15="N.A.",0,Annexe_Pondération!C$10)</f>
        <v>0.5</v>
      </c>
      <c r="AI15" s="214" t="s">
        <v>403</v>
      </c>
      <c r="AJ15" s="216" t="s">
        <v>806</v>
      </c>
      <c r="AK15" s="214"/>
      <c r="AL15" s="219">
        <f t="shared" si="1"/>
        <v>1</v>
      </c>
      <c r="AM15" s="220"/>
      <c r="AN15" s="221">
        <f>IF(AP15="","",VLOOKUP(AP15,Annexe_NOTATION!A$88:B$94,2,0))</f>
        <v>0</v>
      </c>
      <c r="AO15" s="215">
        <f>IF(AP15="N.A.",0,Annexe_Pondération!C$11)</f>
        <v>0.33333333333333331</v>
      </c>
      <c r="AP15" s="222" t="s">
        <v>789</v>
      </c>
      <c r="AQ15" s="217" t="s">
        <v>745</v>
      </c>
      <c r="AR15" s="221">
        <f>IF(AT15="","",VLOOKUP(AT15,Annexe_NOTATION!A$98:B$104,2,0))</f>
        <v>4</v>
      </c>
      <c r="AS15" s="215">
        <f>IF(AT15="N.A.",0,Annexe_Pondération!C$12)</f>
        <v>0.33333333333333331</v>
      </c>
      <c r="AT15" s="222" t="s">
        <v>665</v>
      </c>
      <c r="AU15" s="216" t="s">
        <v>687</v>
      </c>
      <c r="AV15" s="221">
        <f>IF(AX15="","",VLOOKUP(AX15,Annexe_NOTATION!A$108:B$114,2,0))</f>
        <v>4</v>
      </c>
      <c r="AW15" s="215">
        <f>IF(AX15="N.A.",0,Annexe_Pondération!C$13)</f>
        <v>0.33333333333333331</v>
      </c>
      <c r="AX15" s="216" t="s">
        <v>157</v>
      </c>
      <c r="AY15" s="216"/>
      <c r="AZ15" s="214"/>
      <c r="BA15" s="219">
        <f t="shared" si="2"/>
        <v>2.6666666666666665</v>
      </c>
      <c r="BB15" s="220"/>
      <c r="BC15" s="221">
        <f>IF(BE15="","",VLOOKUP(BE15,Annexe_NOTATION!A$119:B$125,2,0))</f>
        <v>0</v>
      </c>
      <c r="BD15" s="215">
        <f>IF(BE15="N.A.",0,Annexe_Pondération!C$14)</f>
        <v>0.5</v>
      </c>
      <c r="BE15" s="224" t="s">
        <v>246</v>
      </c>
      <c r="BF15" s="217" t="s">
        <v>811</v>
      </c>
      <c r="BG15" s="221">
        <f>IF(BI15="","",VLOOKUP(BI15,Annexe_NOTATION!A$129:B$135,2,0))</f>
        <v>0</v>
      </c>
      <c r="BH15" s="215">
        <f>IF(BI15="N.A.",0,Annexe_Pondération!C$15)</f>
        <v>0.5</v>
      </c>
      <c r="BI15" s="217" t="s">
        <v>979</v>
      </c>
      <c r="BJ15" s="217" t="s">
        <v>997</v>
      </c>
      <c r="BK15" s="214"/>
      <c r="BL15" s="219">
        <f t="shared" si="3"/>
        <v>0</v>
      </c>
      <c r="BM15" s="220"/>
      <c r="BN15" s="221">
        <f>IF(BP15="","",VLOOKUP(BP15,Annexe_NOTATION!A$140:B$146,2,0))</f>
        <v>4</v>
      </c>
      <c r="BO15" s="215">
        <f>IF(BP15="N.A.",0,Annexe_Pondération!C$16)</f>
        <v>0.25</v>
      </c>
      <c r="BP15" s="218" t="s">
        <v>143</v>
      </c>
      <c r="BQ15" s="216" t="s">
        <v>689</v>
      </c>
      <c r="BR15" s="221">
        <f>IF(BT15="","",VLOOKUP(BT15,Annexe_NOTATION!A$150:B$156,2,0))</f>
        <v>4</v>
      </c>
      <c r="BS15" s="215">
        <f>IF(BT15="N.A.",0,Annexe_Pondération!C$17)</f>
        <v>0.25</v>
      </c>
      <c r="BT15" s="216" t="s">
        <v>258</v>
      </c>
      <c r="BU15" s="216" t="s">
        <v>690</v>
      </c>
      <c r="BV15" s="221">
        <f>IF(BX15="","",VLOOKUP(BX15,Annexe_NOTATION!A$160:B$166,2,0))</f>
        <v>4</v>
      </c>
      <c r="BW15" s="215">
        <f>IF(BX15="N.A.",0,Annexe_Pondération!C$18)</f>
        <v>0.25</v>
      </c>
      <c r="BX15" s="214" t="s">
        <v>264</v>
      </c>
      <c r="BY15" s="216" t="s">
        <v>998</v>
      </c>
      <c r="BZ15" s="221">
        <f>IF(CB15="","",VLOOKUP(CB15,Annexe_NOTATION!A$170:B$176,2,0))</f>
        <v>4</v>
      </c>
      <c r="CA15" s="215">
        <f>IF(CB15="N.A.",0,Annexe_Pondération!C$19)</f>
        <v>0.25</v>
      </c>
      <c r="CB15" s="216" t="s">
        <v>163</v>
      </c>
      <c r="CC15" s="216" t="s">
        <v>615</v>
      </c>
      <c r="CD15" s="214"/>
      <c r="CE15" s="219">
        <f t="shared" si="4"/>
        <v>4</v>
      </c>
      <c r="CF15" s="68"/>
      <c r="CG15" s="68"/>
      <c r="CH15" s="68"/>
      <c r="CI15" s="68"/>
      <c r="CJ15" s="68"/>
      <c r="CK15" s="68"/>
      <c r="CL15" s="68"/>
      <c r="CM15" s="68"/>
      <c r="CN15" s="68"/>
      <c r="CO15" s="68"/>
      <c r="CP15" s="68"/>
      <c r="CQ15" s="68"/>
      <c r="CR15" s="68"/>
      <c r="CS15" s="68"/>
      <c r="CT15" s="68"/>
      <c r="CU15" s="68"/>
      <c r="CV15" s="68"/>
      <c r="CW15" s="68"/>
      <c r="CX15" s="68"/>
      <c r="CY15" s="68"/>
      <c r="CZ15" s="68"/>
      <c r="DA15" s="68"/>
      <c r="DB15" s="68"/>
      <c r="DC15" s="68"/>
      <c r="DD15" s="68"/>
      <c r="DE15" s="68"/>
      <c r="DF15" s="68"/>
      <c r="DG15" s="68"/>
      <c r="DH15" s="68"/>
      <c r="DI15" s="68"/>
      <c r="DJ15" s="68"/>
      <c r="DK15" s="68"/>
      <c r="DL15" s="68"/>
      <c r="DM15" s="68"/>
      <c r="DN15" s="68"/>
      <c r="DO15" s="68"/>
      <c r="DP15" s="68"/>
      <c r="DQ15" s="68"/>
      <c r="DR15" s="68"/>
      <c r="DS15" s="68"/>
    </row>
    <row r="16" spans="1:123" ht="114.75" x14ac:dyDescent="0.25">
      <c r="A16" s="69" t="s">
        <v>296</v>
      </c>
      <c r="B16" s="214">
        <f>IF(D16="","",VLOOKUP(D16,Annexe_NOTATION!A$6:B$12,2,0))</f>
        <v>3</v>
      </c>
      <c r="C16" s="215">
        <f>IF(D16="N.A.",0,Annexe_Pondération!C$3)</f>
        <v>0.11914893617021277</v>
      </c>
      <c r="D16" s="216" t="s">
        <v>150</v>
      </c>
      <c r="E16" s="216" t="s">
        <v>437</v>
      </c>
      <c r="F16" s="214">
        <f>IF(H16="","",VLOOKUP(H16,Annexe_NOTATION!A$16:B$22,2,0))</f>
        <v>4</v>
      </c>
      <c r="G16" s="215">
        <f>IF(H16="N.A.",0,Annexe_Pondération!C$4)</f>
        <v>0.13191489361702127</v>
      </c>
      <c r="H16" s="216" t="s">
        <v>154</v>
      </c>
      <c r="I16" s="216"/>
      <c r="J16" s="214">
        <f>IF(L16="","",VLOOKUP(L16,Annexe_NOTATION!A$26:B$32,2,0))</f>
        <v>4</v>
      </c>
      <c r="K16" s="215">
        <f>IF(L16="N.A.",0,Annexe_Pondération!C$5)</f>
        <v>0.2</v>
      </c>
      <c r="L16" s="218" t="s">
        <v>138</v>
      </c>
      <c r="M16" s="216"/>
      <c r="N16" s="214">
        <f>IF(P16="","",VLOOKUP(P16,Annexe_NOTATION!A$36:B$42,2,0))</f>
        <v>4</v>
      </c>
      <c r="O16" s="215">
        <f>IF(P16="N.A.",0,Annexe_Pondération!C$6)</f>
        <v>0.2978723404255319</v>
      </c>
      <c r="P16" s="216" t="s">
        <v>975</v>
      </c>
      <c r="Q16" s="216" t="s">
        <v>649</v>
      </c>
      <c r="R16" s="214">
        <f>IF(T16="","",VLOOKUP(T16,Annexe_NOTATION!A$46:B$52,2,0))</f>
        <v>4</v>
      </c>
      <c r="S16" s="215">
        <f>IF(T16="N.A.",0,Annexe_Pondération!C$7)</f>
        <v>0.18297872340425531</v>
      </c>
      <c r="T16" s="216" t="s">
        <v>585</v>
      </c>
      <c r="U16" s="216"/>
      <c r="V16" s="214">
        <f>IF(X16="","",VLOOKUP(X16,Annexe_NOTATION!A$56:B$62,2,0))</f>
        <v>1</v>
      </c>
      <c r="W16" s="215">
        <f>IF(X16="N.A.",0,Annexe_Pondération!C$8)</f>
        <v>6.8085106382978725E-2</v>
      </c>
      <c r="X16" s="216" t="s">
        <v>791</v>
      </c>
      <c r="Y16" s="216" t="s">
        <v>544</v>
      </c>
      <c r="Z16" s="214"/>
      <c r="AA16" s="219">
        <f t="shared" si="0"/>
        <v>3.676595744680851</v>
      </c>
      <c r="AB16" s="220"/>
      <c r="AC16" s="221">
        <f>IF(AE16="","",VLOOKUP(AE16,Annexe_NOTATION!A$67:B$73,2,0))</f>
        <v>2</v>
      </c>
      <c r="AD16" s="215">
        <f>IF(AE16="N.A.",0,Annexe_Pondération!C$9)</f>
        <v>0.5</v>
      </c>
      <c r="AE16" s="218" t="s">
        <v>238</v>
      </c>
      <c r="AF16" s="216" t="s">
        <v>302</v>
      </c>
      <c r="AG16" s="221">
        <f>IF(AI16="","",VLOOKUP(AI16,Annexe_NOTATION!A$77:B$83,2,0))</f>
        <v>2</v>
      </c>
      <c r="AH16" s="215">
        <f>IF(AI16="N.A.",0,Annexe_Pondération!C$10)</f>
        <v>0.5</v>
      </c>
      <c r="AI16" s="214" t="s">
        <v>464</v>
      </c>
      <c r="AJ16" s="216" t="s">
        <v>940</v>
      </c>
      <c r="AK16" s="214"/>
      <c r="AL16" s="219">
        <f t="shared" si="1"/>
        <v>2</v>
      </c>
      <c r="AM16" s="220"/>
      <c r="AN16" s="221">
        <f>IF(AP16="","",VLOOKUP(AP16,Annexe_NOTATION!A$88:B$94,2,0))</f>
        <v>3</v>
      </c>
      <c r="AO16" s="215">
        <f>IF(AP16="N.A.",0,Annexe_Pondération!C$11)</f>
        <v>0.33333333333333331</v>
      </c>
      <c r="AP16" s="222" t="s">
        <v>241</v>
      </c>
      <c r="AQ16" s="216" t="s">
        <v>303</v>
      </c>
      <c r="AR16" s="221">
        <f>IF(AT16="","",VLOOKUP(AT16,Annexe_NOTATION!A$98:B$104,2,0))</f>
        <v>3</v>
      </c>
      <c r="AS16" s="215">
        <f>IF(AT16="N.A.",0,Annexe_Pondération!C$12)</f>
        <v>0.33333333333333331</v>
      </c>
      <c r="AT16" s="223" t="s">
        <v>824</v>
      </c>
      <c r="AU16" s="216" t="s">
        <v>1062</v>
      </c>
      <c r="AV16" s="221">
        <f>IF(AX16="","",VLOOKUP(AX16,Annexe_NOTATION!A$108:B$114,2,0))</f>
        <v>4</v>
      </c>
      <c r="AW16" s="215">
        <f>IF(AX16="N.A.",0,Annexe_Pondération!C$13)</f>
        <v>0.33333333333333331</v>
      </c>
      <c r="AX16" s="216" t="s">
        <v>157</v>
      </c>
      <c r="AY16" s="216" t="s">
        <v>288</v>
      </c>
      <c r="AZ16" s="214"/>
      <c r="BA16" s="219">
        <f t="shared" si="2"/>
        <v>3.333333333333333</v>
      </c>
      <c r="BB16" s="220"/>
      <c r="BC16" s="221">
        <f>IF(BE16="","",VLOOKUP(BE16,Annexe_NOTATION!A$119:B$125,2,0))</f>
        <v>0</v>
      </c>
      <c r="BD16" s="215">
        <f>IF(BE16="N.A.",0,Annexe_Pondération!C$14)</f>
        <v>0.5</v>
      </c>
      <c r="BE16" s="224" t="s">
        <v>246</v>
      </c>
      <c r="BF16" s="216" t="s">
        <v>545</v>
      </c>
      <c r="BG16" s="221">
        <f>IF(BI16="","",VLOOKUP(BI16,Annexe_NOTATION!A$129:B$135,2,0))</f>
        <v>0</v>
      </c>
      <c r="BH16" s="215">
        <f>IF(BI16="N.A.",0,Annexe_Pondération!C$15)</f>
        <v>0.5</v>
      </c>
      <c r="BI16" s="217" t="s">
        <v>979</v>
      </c>
      <c r="BJ16" s="217" t="s">
        <v>878</v>
      </c>
      <c r="BK16" s="214"/>
      <c r="BL16" s="219">
        <f t="shared" si="3"/>
        <v>0</v>
      </c>
      <c r="BM16" s="220"/>
      <c r="BN16" s="221">
        <f>IF(BP16="","",VLOOKUP(BP16,Annexe_NOTATION!A$140:B$146,2,0))</f>
        <v>0</v>
      </c>
      <c r="BO16" s="215">
        <f>IF(BP16="N.A.",0,Annexe_Pondération!C$16)</f>
        <v>0.25</v>
      </c>
      <c r="BP16" s="224" t="s">
        <v>252</v>
      </c>
      <c r="BQ16" s="216" t="s">
        <v>534</v>
      </c>
      <c r="BR16" s="221">
        <f>IF(BT16="","",VLOOKUP(BT16,Annexe_NOTATION!A$150:B$156,2,0))</f>
        <v>4</v>
      </c>
      <c r="BS16" s="215">
        <f>IF(BT16="N.A.",0,Annexe_Pondération!C$17)</f>
        <v>0.25</v>
      </c>
      <c r="BT16" s="216" t="s">
        <v>258</v>
      </c>
      <c r="BU16" s="216" t="s">
        <v>650</v>
      </c>
      <c r="BV16" s="221">
        <f>IF(BX16="","",VLOOKUP(BX16,Annexe_NOTATION!A$160:B$166,2,0))</f>
        <v>3</v>
      </c>
      <c r="BW16" s="215">
        <f>IF(BX16="N.A.",0,Annexe_Pondération!C$18)</f>
        <v>0.25</v>
      </c>
      <c r="BX16" s="214" t="s">
        <v>160</v>
      </c>
      <c r="BY16" s="216" t="s">
        <v>652</v>
      </c>
      <c r="BZ16" s="221">
        <f>IF(CB16="","",VLOOKUP(CB16,Annexe_NOTATION!A$170:B$176,2,0))</f>
        <v>2</v>
      </c>
      <c r="CA16" s="215">
        <f>IF(CB16="N.A.",0,Annexe_Pondération!C$19)</f>
        <v>0.25</v>
      </c>
      <c r="CB16" s="217" t="s">
        <v>162</v>
      </c>
      <c r="CC16" s="216" t="s">
        <v>304</v>
      </c>
      <c r="CD16" s="214"/>
      <c r="CE16" s="219">
        <f t="shared" si="4"/>
        <v>2.25</v>
      </c>
      <c r="CF16" s="68"/>
      <c r="CG16" s="68"/>
      <c r="CH16" s="68"/>
      <c r="CI16" s="68"/>
      <c r="CJ16" s="68"/>
      <c r="CK16" s="68"/>
      <c r="CL16" s="68"/>
      <c r="CM16" s="68"/>
      <c r="CN16" s="68"/>
      <c r="CO16" s="68"/>
      <c r="CP16" s="68"/>
      <c r="CQ16" s="68"/>
      <c r="CR16" s="68"/>
      <c r="CS16" s="68"/>
      <c r="CT16" s="68"/>
      <c r="CU16" s="68"/>
      <c r="CV16" s="68"/>
      <c r="CW16" s="68"/>
      <c r="CX16" s="68"/>
      <c r="CY16" s="68"/>
      <c r="CZ16" s="68"/>
      <c r="DA16" s="68"/>
      <c r="DB16" s="68"/>
      <c r="DC16" s="68"/>
      <c r="DD16" s="68"/>
      <c r="DE16" s="68"/>
      <c r="DF16" s="68"/>
      <c r="DG16" s="68"/>
      <c r="DH16" s="68"/>
      <c r="DI16" s="68"/>
      <c r="DJ16" s="68"/>
      <c r="DK16" s="68"/>
      <c r="DL16" s="68"/>
      <c r="DM16" s="68"/>
      <c r="DN16" s="68"/>
      <c r="DO16" s="68"/>
      <c r="DP16" s="68"/>
      <c r="DQ16" s="68"/>
      <c r="DR16" s="68"/>
      <c r="DS16" s="68"/>
    </row>
    <row r="17" spans="1:123" ht="127.5" x14ac:dyDescent="0.25">
      <c r="A17" s="211" t="s">
        <v>693</v>
      </c>
      <c r="B17" s="214" t="str">
        <f>IF(D17="","",VLOOKUP(D17,Annexe_NOTATION!A$6:B$12,2,0))</f>
        <v>0</v>
      </c>
      <c r="C17" s="215">
        <f>IF(D17="N.A.",0,Annexe_Pondération!C$3)</f>
        <v>0</v>
      </c>
      <c r="D17" s="216" t="s">
        <v>221</v>
      </c>
      <c r="E17" s="217" t="s">
        <v>621</v>
      </c>
      <c r="F17" s="214" t="str">
        <f>IF(H17="","",VLOOKUP(H17,Annexe_NOTATION!A$16:B$22,2,0))</f>
        <v>0</v>
      </c>
      <c r="G17" s="215">
        <f>IF(H17="N.A.",0,Annexe_Pondération!C$4)</f>
        <v>0</v>
      </c>
      <c r="H17" s="216" t="s">
        <v>221</v>
      </c>
      <c r="I17" s="216" t="s">
        <v>695</v>
      </c>
      <c r="J17" s="214">
        <f>IF(L17="","",VLOOKUP(L17,Annexe_NOTATION!A$26:B$32,2,0))</f>
        <v>4</v>
      </c>
      <c r="K17" s="215">
        <f>IF(L17="N.A.",0,Annexe_Pondération!C$5)</f>
        <v>0.2</v>
      </c>
      <c r="L17" s="218" t="s">
        <v>138</v>
      </c>
      <c r="M17" s="216"/>
      <c r="N17" s="214">
        <f>IF(P17="","",VLOOKUP(P17,Annexe_NOTATION!A$36:B$42,2,0))</f>
        <v>4</v>
      </c>
      <c r="O17" s="215">
        <f>IF(P17="N.A.",0,Annexe_Pondération!C$6)</f>
        <v>0.2978723404255319</v>
      </c>
      <c r="P17" s="216" t="s">
        <v>975</v>
      </c>
      <c r="Q17" s="217" t="s">
        <v>759</v>
      </c>
      <c r="R17" s="214">
        <f>IF(T17="","",VLOOKUP(T17,Annexe_NOTATION!A$46:B$52,2,0))</f>
        <v>4</v>
      </c>
      <c r="S17" s="215">
        <f>IF(T17="N.A.",0,Annexe_Pondération!C$7)</f>
        <v>0.18297872340425531</v>
      </c>
      <c r="T17" s="216" t="s">
        <v>585</v>
      </c>
      <c r="U17" s="216" t="s">
        <v>604</v>
      </c>
      <c r="V17" s="214" t="str">
        <f>IF(X17="","",VLOOKUP(X17,Annexe_NOTATION!A$56:B$62,2,0))</f>
        <v>0</v>
      </c>
      <c r="W17" s="215">
        <f>IF(X17="N.A.",0,Annexe_Pondération!C$8)</f>
        <v>0</v>
      </c>
      <c r="X17" s="217" t="s">
        <v>221</v>
      </c>
      <c r="Y17" s="216" t="s">
        <v>760</v>
      </c>
      <c r="Z17" s="214"/>
      <c r="AA17" s="219">
        <f t="shared" si="0"/>
        <v>4</v>
      </c>
      <c r="AB17" s="220"/>
      <c r="AC17" s="221">
        <f>IF(AE17="","",VLOOKUP(AE17,Annexe_NOTATION!A$67:B$73,2,0))</f>
        <v>0</v>
      </c>
      <c r="AD17" s="215">
        <f>IF(AE17="N.A.",0,Annexe_Pondération!C$9)</f>
        <v>0.5</v>
      </c>
      <c r="AE17" s="218" t="s">
        <v>239</v>
      </c>
      <c r="AF17" s="216" t="s">
        <v>696</v>
      </c>
      <c r="AG17" s="221">
        <f>IF(AI17="","",VLOOKUP(AI17,Annexe_NOTATION!A$77:B$83,2,0))</f>
        <v>0</v>
      </c>
      <c r="AH17" s="215">
        <f>IF(AI17="N.A.",0,Annexe_Pondération!C$10)</f>
        <v>0.5</v>
      </c>
      <c r="AI17" s="214" t="s">
        <v>403</v>
      </c>
      <c r="AJ17" s="216" t="s">
        <v>806</v>
      </c>
      <c r="AK17" s="214"/>
      <c r="AL17" s="219">
        <f t="shared" si="1"/>
        <v>0</v>
      </c>
      <c r="AM17" s="220"/>
      <c r="AN17" s="221">
        <f>IF(AP17="","",VLOOKUP(AP17,Annexe_NOTATION!A$88:B$94,2,0))</f>
        <v>2</v>
      </c>
      <c r="AO17" s="215">
        <f>IF(AP17="N.A.",0,Annexe_Pondération!C$11)</f>
        <v>0.33333333333333331</v>
      </c>
      <c r="AP17" s="222" t="s">
        <v>155</v>
      </c>
      <c r="AQ17" s="217" t="s">
        <v>768</v>
      </c>
      <c r="AR17" s="221">
        <f>IF(AT17="","",VLOOKUP(AT17,Annexe_NOTATION!A$98:B$104,2,0))</f>
        <v>4</v>
      </c>
      <c r="AS17" s="215">
        <f>IF(AT17="N.A.",0,Annexe_Pondération!C$12)</f>
        <v>0.33333333333333331</v>
      </c>
      <c r="AT17" s="222" t="s">
        <v>665</v>
      </c>
      <c r="AU17" s="216" t="s">
        <v>687</v>
      </c>
      <c r="AV17" s="221">
        <f>IF(AX17="","",VLOOKUP(AX17,Annexe_NOTATION!A$108:B$114,2,0))</f>
        <v>4</v>
      </c>
      <c r="AW17" s="215">
        <f>IF(AX17="N.A.",0,Annexe_Pondération!C$13)</f>
        <v>0.33333333333333331</v>
      </c>
      <c r="AX17" s="216" t="s">
        <v>157</v>
      </c>
      <c r="AY17" s="216"/>
      <c r="AZ17" s="214"/>
      <c r="BA17" s="219">
        <f t="shared" si="2"/>
        <v>3.333333333333333</v>
      </c>
      <c r="BB17" s="220"/>
      <c r="BC17" s="221">
        <f>IF(BE17="","",VLOOKUP(BE17,Annexe_NOTATION!A$119:B$125,2,0))</f>
        <v>1</v>
      </c>
      <c r="BD17" s="215">
        <f>IF(BE17="N.A.",0,Annexe_Pondération!C$14)</f>
        <v>0.5</v>
      </c>
      <c r="BE17" s="224" t="s">
        <v>245</v>
      </c>
      <c r="BF17" s="217" t="s">
        <v>812</v>
      </c>
      <c r="BG17" s="221">
        <f>IF(BI17="","",VLOOKUP(BI17,Annexe_NOTATION!A$129:B$135,2,0))</f>
        <v>0</v>
      </c>
      <c r="BH17" s="215">
        <f>IF(BI17="N.A.",0,Annexe_Pondération!C$15)</f>
        <v>0.5</v>
      </c>
      <c r="BI17" s="217" t="s">
        <v>979</v>
      </c>
      <c r="BJ17" s="216"/>
      <c r="BK17" s="214"/>
      <c r="BL17" s="219">
        <f t="shared" si="3"/>
        <v>0.5</v>
      </c>
      <c r="BM17" s="220"/>
      <c r="BN17" s="221">
        <f>IF(BP17="","",VLOOKUP(BP17,Annexe_NOTATION!A$140:B$146,2,0))</f>
        <v>4</v>
      </c>
      <c r="BO17" s="215">
        <f>IF(BP17="N.A.",0,Annexe_Pondération!C$16)</f>
        <v>0.25</v>
      </c>
      <c r="BP17" s="218" t="s">
        <v>143</v>
      </c>
      <c r="BQ17" s="216" t="s">
        <v>689</v>
      </c>
      <c r="BR17" s="221">
        <f>IF(BT17="","",VLOOKUP(BT17,Annexe_NOTATION!A$150:B$156,2,0))</f>
        <v>4</v>
      </c>
      <c r="BS17" s="215">
        <f>IF(BT17="N.A.",0,Annexe_Pondération!C$17)</f>
        <v>0.25</v>
      </c>
      <c r="BT17" s="216" t="s">
        <v>258</v>
      </c>
      <c r="BU17" s="216" t="s">
        <v>694</v>
      </c>
      <c r="BV17" s="221">
        <f>IF(BX17="","",VLOOKUP(BX17,Annexe_NOTATION!A$160:B$166,2,0))</f>
        <v>4</v>
      </c>
      <c r="BW17" s="215">
        <f>IF(BX17="N.A.",0,Annexe_Pondération!C$18)</f>
        <v>0.25</v>
      </c>
      <c r="BX17" s="214" t="s">
        <v>264</v>
      </c>
      <c r="BY17" s="216" t="s">
        <v>999</v>
      </c>
      <c r="BZ17" s="221">
        <f>IF(CB17="","",VLOOKUP(CB17,Annexe_NOTATION!A$170:B$176,2,0))</f>
        <v>4</v>
      </c>
      <c r="CA17" s="215">
        <f>IF(CB17="N.A.",0,Annexe_Pondération!C$19)</f>
        <v>0.25</v>
      </c>
      <c r="CB17" s="216" t="s">
        <v>163</v>
      </c>
      <c r="CC17" s="216" t="s">
        <v>615</v>
      </c>
      <c r="CD17" s="214"/>
      <c r="CE17" s="219">
        <f t="shared" si="4"/>
        <v>4</v>
      </c>
      <c r="CF17" s="68"/>
      <c r="CG17" s="68"/>
      <c r="CH17" s="68"/>
      <c r="CI17" s="68"/>
      <c r="CJ17" s="68"/>
      <c r="CK17" s="68"/>
      <c r="CL17" s="68"/>
      <c r="CM17" s="68"/>
      <c r="CN17" s="68"/>
      <c r="CO17" s="68"/>
      <c r="CP17" s="68"/>
      <c r="CQ17" s="68"/>
      <c r="CR17" s="68"/>
      <c r="CS17" s="68"/>
      <c r="CT17" s="68"/>
      <c r="CU17" s="68"/>
      <c r="CV17" s="68"/>
      <c r="CW17" s="68"/>
      <c r="CX17" s="68"/>
      <c r="CY17" s="68"/>
      <c r="CZ17" s="68"/>
      <c r="DA17" s="68"/>
      <c r="DB17" s="68"/>
      <c r="DC17" s="68"/>
      <c r="DD17" s="68"/>
      <c r="DE17" s="68"/>
      <c r="DF17" s="68"/>
      <c r="DG17" s="68"/>
      <c r="DH17" s="68"/>
      <c r="DI17" s="68"/>
      <c r="DJ17" s="68"/>
      <c r="DK17" s="68"/>
      <c r="DL17" s="68"/>
      <c r="DM17" s="68"/>
      <c r="DN17" s="68"/>
      <c r="DO17" s="68"/>
      <c r="DP17" s="68"/>
      <c r="DQ17" s="68"/>
      <c r="DR17" s="68"/>
      <c r="DS17" s="68"/>
    </row>
    <row r="18" spans="1:123" ht="140.25" x14ac:dyDescent="0.25">
      <c r="A18" s="211" t="s">
        <v>566</v>
      </c>
      <c r="B18" s="214">
        <f>IF(D18="","",VLOOKUP(D18,Annexe_NOTATION!A$6:B$12,2,0))</f>
        <v>4</v>
      </c>
      <c r="C18" s="215">
        <f>IF(D18="N.A.",0,Annexe_Pondération!C$3)</f>
        <v>0.11914893617021277</v>
      </c>
      <c r="D18" s="216" t="s">
        <v>151</v>
      </c>
      <c r="E18" s="217" t="s">
        <v>574</v>
      </c>
      <c r="F18" s="214">
        <f>IF(H18="","",VLOOKUP(H18,Annexe_NOTATION!A$16:B$22,2,0))</f>
        <v>4</v>
      </c>
      <c r="G18" s="215">
        <f>IF(H18="N.A.",0,Annexe_Pondération!C$4)</f>
        <v>0.13191489361702127</v>
      </c>
      <c r="H18" s="216" t="s">
        <v>154</v>
      </c>
      <c r="I18" s="216"/>
      <c r="J18" s="214">
        <f>IF(L18="","",VLOOKUP(L18,Annexe_NOTATION!A$26:B$32,2,0))</f>
        <v>4</v>
      </c>
      <c r="K18" s="215">
        <f>IF(L18="N.A.",0,Annexe_Pondération!C$5)</f>
        <v>0.2</v>
      </c>
      <c r="L18" s="218" t="s">
        <v>138</v>
      </c>
      <c r="M18" s="216" t="s">
        <v>991</v>
      </c>
      <c r="N18" s="214">
        <f>IF(P18="","",VLOOKUP(P18,Annexe_NOTATION!A$36:B$42,2,0))</f>
        <v>0</v>
      </c>
      <c r="O18" s="215">
        <f>IF(P18="N.A.",0,Annexe_Pondération!C$6)</f>
        <v>0.2978723404255319</v>
      </c>
      <c r="P18" s="217" t="s">
        <v>835</v>
      </c>
      <c r="Q18" s="217" t="s">
        <v>1047</v>
      </c>
      <c r="R18" s="214">
        <f>IF(T18="","",VLOOKUP(T18,Annexe_NOTATION!A$46:B$52,2,0))</f>
        <v>2</v>
      </c>
      <c r="S18" s="215">
        <f>IF(T18="N.A.",0,Annexe_Pondération!C$7)</f>
        <v>0.18297872340425531</v>
      </c>
      <c r="T18" s="217" t="s">
        <v>586</v>
      </c>
      <c r="U18" s="216" t="s">
        <v>992</v>
      </c>
      <c r="V18" s="214">
        <f>IF(X18="","",VLOOKUP(X18,Annexe_NOTATION!A$56:B$62,2,0))</f>
        <v>0</v>
      </c>
      <c r="W18" s="215">
        <f>IF(X18="N.A.",0,Annexe_Pondération!C$8)</f>
        <v>6.8085106382978725E-2</v>
      </c>
      <c r="X18" s="217" t="s">
        <v>630</v>
      </c>
      <c r="Y18" s="216" t="s">
        <v>593</v>
      </c>
      <c r="Z18" s="214"/>
      <c r="AA18" s="219">
        <f t="shared" si="0"/>
        <v>2.1702127659574471</v>
      </c>
      <c r="AB18" s="220"/>
      <c r="AC18" s="221">
        <f>IF(AE18="","",VLOOKUP(AE18,Annexe_NOTATION!A$67:B$73,2,0))</f>
        <v>2</v>
      </c>
      <c r="AD18" s="215">
        <f>IF(AE18="N.A.",0,Annexe_Pondération!C$9)</f>
        <v>0.5</v>
      </c>
      <c r="AE18" s="224" t="s">
        <v>238</v>
      </c>
      <c r="AF18" s="216" t="s">
        <v>619</v>
      </c>
      <c r="AG18" s="221">
        <f>IF(AI18="","",VLOOKUP(AI18,Annexe_NOTATION!A$77:B$83,2,0))</f>
        <v>2</v>
      </c>
      <c r="AH18" s="215">
        <f>IF(AI18="N.A.",0,Annexe_Pondération!C$10)</f>
        <v>0.5</v>
      </c>
      <c r="AI18" s="214" t="s">
        <v>464</v>
      </c>
      <c r="AJ18" s="217" t="s">
        <v>907</v>
      </c>
      <c r="AK18" s="214"/>
      <c r="AL18" s="219">
        <f t="shared" si="1"/>
        <v>2</v>
      </c>
      <c r="AM18" s="220"/>
      <c r="AN18" s="221">
        <f>IF(AP18="","",VLOOKUP(AP18,Annexe_NOTATION!A$88:B$94,2,0))</f>
        <v>2</v>
      </c>
      <c r="AO18" s="215">
        <f>IF(AP18="N.A.",0,Annexe_Pondération!C$11)</f>
        <v>0.33333333333333331</v>
      </c>
      <c r="AP18" s="222" t="s">
        <v>155</v>
      </c>
      <c r="AQ18" s="216" t="s">
        <v>607</v>
      </c>
      <c r="AR18" s="221">
        <f>IF(AT18="","",VLOOKUP(AT18,Annexe_NOTATION!A$98:B$104,2,0))</f>
        <v>3</v>
      </c>
      <c r="AS18" s="215">
        <f>IF(AT18="N.A.",0,Annexe_Pondération!C$12)</f>
        <v>0.33333333333333331</v>
      </c>
      <c r="AT18" s="223" t="s">
        <v>824</v>
      </c>
      <c r="AU18" s="216" t="s">
        <v>906</v>
      </c>
      <c r="AV18" s="221">
        <f>IF(AX18="","",VLOOKUP(AX18,Annexe_NOTATION!A$108:B$114,2,0))</f>
        <v>4</v>
      </c>
      <c r="AW18" s="215">
        <f>IF(AX18="N.A.",0,Annexe_Pondération!C$13)</f>
        <v>0.33333333333333331</v>
      </c>
      <c r="AX18" s="216" t="s">
        <v>157</v>
      </c>
      <c r="AY18" s="216"/>
      <c r="AZ18" s="214"/>
      <c r="BA18" s="219">
        <f t="shared" si="2"/>
        <v>3</v>
      </c>
      <c r="BB18" s="220"/>
      <c r="BC18" s="221">
        <f>IF(BE18="","",VLOOKUP(BE18,Annexe_NOTATION!A$119:B$125,2,0))</f>
        <v>0</v>
      </c>
      <c r="BD18" s="215">
        <f>IF(BE18="N.A.",0,Annexe_Pondération!C$14)</f>
        <v>0.5</v>
      </c>
      <c r="BE18" s="224" t="s">
        <v>246</v>
      </c>
      <c r="BF18" s="216" t="s">
        <v>801</v>
      </c>
      <c r="BG18" s="221">
        <f>IF(BI18="","",VLOOKUP(BI18,Annexe_NOTATION!A$129:B$135,2,0))</f>
        <v>1</v>
      </c>
      <c r="BH18" s="215">
        <f>IF(BI18="N.A.",0,Annexe_Pondération!C$15)</f>
        <v>0.5</v>
      </c>
      <c r="BI18" s="216" t="s">
        <v>862</v>
      </c>
      <c r="BJ18" s="217" t="s">
        <v>866</v>
      </c>
      <c r="BK18" s="214"/>
      <c r="BL18" s="219">
        <f t="shared" si="3"/>
        <v>0.5</v>
      </c>
      <c r="BM18" s="220"/>
      <c r="BN18" s="221">
        <f>IF(BP18="","",VLOOKUP(BP18,Annexe_NOTATION!A$140:B$146,2,0))</f>
        <v>0</v>
      </c>
      <c r="BO18" s="215">
        <f>IF(BP18="N.A.",0,Annexe_Pondération!C$16)</f>
        <v>0.25</v>
      </c>
      <c r="BP18" s="224" t="s">
        <v>252</v>
      </c>
      <c r="BQ18" s="216" t="s">
        <v>612</v>
      </c>
      <c r="BR18" s="221">
        <f>IF(BT18="","",VLOOKUP(BT18,Annexe_NOTATION!A$150:B$156,2,0))</f>
        <v>0</v>
      </c>
      <c r="BS18" s="215">
        <f>IF(BT18="N.A.",0,Annexe_Pondération!C$17)</f>
        <v>0.25</v>
      </c>
      <c r="BT18" s="216" t="s">
        <v>256</v>
      </c>
      <c r="BU18" s="216" t="s">
        <v>575</v>
      </c>
      <c r="BV18" s="221">
        <f>IF(BX18="","",VLOOKUP(BX18,Annexe_NOTATION!A$160:B$166,2,0))</f>
        <v>3</v>
      </c>
      <c r="BW18" s="215">
        <f>IF(BX18="N.A.",0,Annexe_Pondération!C$18)</f>
        <v>0.25</v>
      </c>
      <c r="BX18" s="214" t="s">
        <v>160</v>
      </c>
      <c r="BY18" s="217" t="s">
        <v>594</v>
      </c>
      <c r="BZ18" s="221">
        <f>IF(CB18="","",VLOOKUP(CB18,Annexe_NOTATION!A$170:B$176,2,0))</f>
        <v>4</v>
      </c>
      <c r="CA18" s="215">
        <f>IF(CB18="N.A.",0,Annexe_Pondération!C$19)</f>
        <v>0.25</v>
      </c>
      <c r="CB18" s="216" t="s">
        <v>163</v>
      </c>
      <c r="CC18" s="216" t="s">
        <v>595</v>
      </c>
      <c r="CD18" s="214"/>
      <c r="CE18" s="219">
        <f t="shared" si="4"/>
        <v>1.75</v>
      </c>
      <c r="CF18" s="68"/>
      <c r="CG18" s="68"/>
      <c r="CH18" s="68"/>
      <c r="CI18" s="68"/>
      <c r="CJ18" s="68"/>
      <c r="CK18" s="68"/>
      <c r="CL18" s="68"/>
      <c r="CM18" s="68"/>
      <c r="CN18" s="68"/>
      <c r="CO18" s="68"/>
      <c r="CP18" s="68"/>
      <c r="CQ18" s="68"/>
      <c r="CR18" s="68"/>
      <c r="CS18" s="68"/>
      <c r="CT18" s="68"/>
      <c r="CU18" s="68"/>
      <c r="CV18" s="68"/>
      <c r="CW18" s="68"/>
      <c r="CX18" s="68"/>
      <c r="CY18" s="68"/>
      <c r="CZ18" s="68"/>
      <c r="DA18" s="68"/>
      <c r="DB18" s="68"/>
      <c r="DC18" s="68"/>
      <c r="DD18" s="68"/>
      <c r="DE18" s="68"/>
      <c r="DF18" s="68"/>
      <c r="DG18" s="68"/>
      <c r="DH18" s="68"/>
      <c r="DI18" s="68"/>
      <c r="DJ18" s="68"/>
      <c r="DK18" s="68"/>
      <c r="DL18" s="68"/>
      <c r="DM18" s="68"/>
      <c r="DN18" s="68"/>
      <c r="DO18" s="68"/>
      <c r="DP18" s="68"/>
      <c r="DQ18" s="68"/>
      <c r="DR18" s="68"/>
      <c r="DS18" s="68"/>
    </row>
    <row r="19" spans="1:123" ht="242.25" x14ac:dyDescent="0.25">
      <c r="A19" s="69" t="s">
        <v>364</v>
      </c>
      <c r="B19" s="214">
        <f>IF(D19="","",VLOOKUP(D19,Annexe_NOTATION!A$6:B$12,2,0))</f>
        <v>0</v>
      </c>
      <c r="C19" s="215">
        <f>IF(D19="N.A.",0,Annexe_Pondération!C$3)</f>
        <v>0.11914893617021277</v>
      </c>
      <c r="D19" s="216" t="s">
        <v>147</v>
      </c>
      <c r="E19" s="216" t="s">
        <v>557</v>
      </c>
      <c r="F19" s="214">
        <f>IF(H19="","",VLOOKUP(H19,Annexe_NOTATION!A$16:B$22,2,0))</f>
        <v>0</v>
      </c>
      <c r="G19" s="215">
        <f>IF(H19="N.A.",0,Annexe_Pondération!C$4)</f>
        <v>0.13191489361702127</v>
      </c>
      <c r="H19" s="216" t="s">
        <v>306</v>
      </c>
      <c r="I19" s="216" t="s">
        <v>448</v>
      </c>
      <c r="J19" s="214">
        <f>IF(L19="","",VLOOKUP(L19,Annexe_NOTATION!A$26:B$32,2,0))</f>
        <v>4</v>
      </c>
      <c r="K19" s="215">
        <f>IF(L19="N.A.",0,Annexe_Pondération!C$5)</f>
        <v>0.2</v>
      </c>
      <c r="L19" s="218" t="s">
        <v>138</v>
      </c>
      <c r="M19" s="216" t="s">
        <v>653</v>
      </c>
      <c r="N19" s="214">
        <f>IF(P19="","",VLOOKUP(P19,Annexe_NOTATION!A$36:B$42,2,0))</f>
        <v>0</v>
      </c>
      <c r="O19" s="215">
        <f>IF(P19="N.A.",0,Annexe_Pondération!C$6)</f>
        <v>0.2978723404255319</v>
      </c>
      <c r="P19" s="217" t="s">
        <v>835</v>
      </c>
      <c r="Q19" s="217" t="s">
        <v>1059</v>
      </c>
      <c r="R19" s="214">
        <f>IF(T19="","",VLOOKUP(T19,Annexe_NOTATION!A$46:B$52,2,0))</f>
        <v>1</v>
      </c>
      <c r="S19" s="215">
        <f>IF(T19="N.A.",0,Annexe_Pondération!C$7)</f>
        <v>0.18297872340425531</v>
      </c>
      <c r="T19" s="216" t="s">
        <v>587</v>
      </c>
      <c r="U19" s="217" t="s">
        <v>1060</v>
      </c>
      <c r="V19" s="214">
        <f>IF(X19="","",VLOOKUP(X19,Annexe_NOTATION!A$56:B$62,2,0))</f>
        <v>1</v>
      </c>
      <c r="W19" s="215">
        <f>IF(X19="N.A.",0,Annexe_Pondération!C$8)</f>
        <v>6.8085106382978725E-2</v>
      </c>
      <c r="X19" s="216" t="s">
        <v>791</v>
      </c>
      <c r="Y19" s="216" t="s">
        <v>1044</v>
      </c>
      <c r="Z19" s="214"/>
      <c r="AA19" s="219">
        <f t="shared" si="0"/>
        <v>1.0510638297872341</v>
      </c>
      <c r="AB19" s="220"/>
      <c r="AC19" s="221">
        <f>IF(AE19="","",VLOOKUP(AE19,Annexe_NOTATION!A$67:B$73,2,0))</f>
        <v>2</v>
      </c>
      <c r="AD19" s="215">
        <f>IF(AE19="N.A.",0,Annexe_Pondération!C$9)</f>
        <v>0.5</v>
      </c>
      <c r="AE19" s="218" t="s">
        <v>238</v>
      </c>
      <c r="AF19" s="216" t="s">
        <v>370</v>
      </c>
      <c r="AG19" s="221">
        <f>IF(AI19="","",VLOOKUP(AI19,Annexe_NOTATION!A$77:B$83,2,0))</f>
        <v>4</v>
      </c>
      <c r="AH19" s="215">
        <f>IF(AI19="N.A.",0,Annexe_Pondération!C$10)</f>
        <v>0.5</v>
      </c>
      <c r="AI19" s="214" t="s">
        <v>466</v>
      </c>
      <c r="AJ19" s="216" t="s">
        <v>469</v>
      </c>
      <c r="AK19" s="214"/>
      <c r="AL19" s="219">
        <f t="shared" si="1"/>
        <v>3</v>
      </c>
      <c r="AM19" s="220"/>
      <c r="AN19" s="221">
        <f>IF(AP19="","",VLOOKUP(AP19,Annexe_NOTATION!A$88:B$94,2,0))</f>
        <v>3</v>
      </c>
      <c r="AO19" s="215">
        <f>IF(AP19="N.A.",0,Annexe_Pondération!C$11)</f>
        <v>0.33333333333333331</v>
      </c>
      <c r="AP19" s="222" t="s">
        <v>241</v>
      </c>
      <c r="AQ19" s="216" t="s">
        <v>449</v>
      </c>
      <c r="AR19" s="221">
        <f>IF(AT19="","",VLOOKUP(AT19,Annexe_NOTATION!A$98:B$104,2,0))</f>
        <v>1</v>
      </c>
      <c r="AS19" s="215">
        <f>IF(AT19="N.A.",0,Annexe_Pondération!C$12)</f>
        <v>0.33333333333333331</v>
      </c>
      <c r="AT19" s="223" t="s">
        <v>661</v>
      </c>
      <c r="AU19" s="217" t="s">
        <v>1048</v>
      </c>
      <c r="AV19" s="221">
        <f>IF(AX19="","",VLOOKUP(AX19,Annexe_NOTATION!A$108:B$114,2,0))</f>
        <v>4</v>
      </c>
      <c r="AW19" s="215">
        <f>IF(AX19="N.A.",0,Annexe_Pondération!C$13)</f>
        <v>0.33333333333333331</v>
      </c>
      <c r="AX19" s="216" t="s">
        <v>157</v>
      </c>
      <c r="AY19" s="216" t="s">
        <v>181</v>
      </c>
      <c r="AZ19" s="214"/>
      <c r="BA19" s="219">
        <f t="shared" si="2"/>
        <v>2.6666666666666665</v>
      </c>
      <c r="BB19" s="220"/>
      <c r="BC19" s="221">
        <f>IF(BE19="","",VLOOKUP(BE19,Annexe_NOTATION!A$119:B$125,2,0))</f>
        <v>0</v>
      </c>
      <c r="BD19" s="215">
        <f>IF(BE19="N.A.",0,Annexe_Pondération!C$14)</f>
        <v>0.5</v>
      </c>
      <c r="BE19" s="224" t="s">
        <v>246</v>
      </c>
      <c r="BF19" s="216" t="s">
        <v>793</v>
      </c>
      <c r="BG19" s="221">
        <f>IF(BI19="","",VLOOKUP(BI19,Annexe_NOTATION!A$129:B$135,2,0))</f>
        <v>0</v>
      </c>
      <c r="BH19" s="215">
        <f>IF(BI19="N.A.",0,Annexe_Pondération!C$15)</f>
        <v>0.5</v>
      </c>
      <c r="BI19" s="216" t="s">
        <v>979</v>
      </c>
      <c r="BJ19" s="216" t="s">
        <v>373</v>
      </c>
      <c r="BK19" s="214"/>
      <c r="BL19" s="219">
        <f t="shared" si="3"/>
        <v>0</v>
      </c>
      <c r="BM19" s="220"/>
      <c r="BN19" s="221">
        <f>IF(BP19="","",VLOOKUP(BP19,Annexe_NOTATION!A$140:B$146,2,0))</f>
        <v>4</v>
      </c>
      <c r="BO19" s="215">
        <f>IF(BP19="N.A.",0,Annexe_Pondération!C$16)</f>
        <v>0.25</v>
      </c>
      <c r="BP19" s="218" t="s">
        <v>143</v>
      </c>
      <c r="BQ19" s="216" t="s">
        <v>450</v>
      </c>
      <c r="BR19" s="221">
        <f>IF(BT19="","",VLOOKUP(BT19,Annexe_NOTATION!A$150:B$156,2,0))</f>
        <v>4</v>
      </c>
      <c r="BS19" s="215">
        <f>IF(BT19="N.A.",0,Annexe_Pondération!C$17)</f>
        <v>0.25</v>
      </c>
      <c r="BT19" s="216" t="s">
        <v>258</v>
      </c>
      <c r="BU19" s="216" t="s">
        <v>376</v>
      </c>
      <c r="BV19" s="221">
        <f>IF(BX19="","",VLOOKUP(BX19,Annexe_NOTATION!A$160:B$166,2,0))</f>
        <v>4</v>
      </c>
      <c r="BW19" s="215">
        <f>IF(BX19="N.A.",0,Annexe_Pondération!C$18)</f>
        <v>0.25</v>
      </c>
      <c r="BX19" s="214" t="s">
        <v>264</v>
      </c>
      <c r="BY19" s="216" t="s">
        <v>377</v>
      </c>
      <c r="BZ19" s="221">
        <f>IF(CB19="","",VLOOKUP(CB19,Annexe_NOTATION!A$170:B$176,2,0))</f>
        <v>4</v>
      </c>
      <c r="CA19" s="215">
        <f>IF(CB19="N.A.",0,Annexe_Pondération!C$19)</f>
        <v>0.25</v>
      </c>
      <c r="CB19" s="217" t="s">
        <v>163</v>
      </c>
      <c r="CC19" s="216" t="s">
        <v>451</v>
      </c>
      <c r="CD19" s="214"/>
      <c r="CE19" s="219">
        <f t="shared" si="4"/>
        <v>4</v>
      </c>
      <c r="CF19" s="68"/>
      <c r="CG19" s="68"/>
      <c r="CH19" s="68"/>
      <c r="CI19" s="68"/>
      <c r="CJ19" s="68"/>
      <c r="CK19" s="68"/>
      <c r="CL19" s="68"/>
      <c r="CM19" s="68"/>
      <c r="CN19" s="68"/>
      <c r="CO19" s="68"/>
      <c r="CP19" s="68"/>
      <c r="CQ19" s="68"/>
      <c r="CR19" s="68"/>
      <c r="CS19" s="68"/>
      <c r="CT19" s="68"/>
      <c r="CU19" s="68"/>
      <c r="CV19" s="68"/>
      <c r="CW19" s="68"/>
      <c r="CX19" s="68"/>
      <c r="CY19" s="68"/>
      <c r="CZ19" s="68"/>
      <c r="DA19" s="68"/>
      <c r="DB19" s="68"/>
      <c r="DC19" s="68"/>
      <c r="DD19" s="68"/>
      <c r="DE19" s="68"/>
      <c r="DF19" s="68"/>
      <c r="DG19" s="68"/>
      <c r="DH19" s="68"/>
      <c r="DI19" s="68"/>
      <c r="DJ19" s="68"/>
      <c r="DK19" s="68"/>
      <c r="DL19" s="68"/>
      <c r="DM19" s="68"/>
      <c r="DN19" s="68"/>
      <c r="DO19" s="68"/>
      <c r="DP19" s="68"/>
      <c r="DQ19" s="68"/>
      <c r="DR19" s="68"/>
      <c r="DS19" s="68"/>
    </row>
    <row r="20" spans="1:123" ht="76.5" x14ac:dyDescent="0.25">
      <c r="A20" s="329" t="s">
        <v>205</v>
      </c>
      <c r="B20" s="214">
        <f>IF(D20="","",VLOOKUP(D20,Annexe_NOTATION!A$6:B$12,2,0))</f>
        <v>4</v>
      </c>
      <c r="C20" s="215">
        <f>IF(D20="N.A.",0,Annexe_Pondération!C$3)</f>
        <v>0.11914893617021277</v>
      </c>
      <c r="D20" s="216" t="s">
        <v>151</v>
      </c>
      <c r="E20" s="218" t="s">
        <v>1080</v>
      </c>
      <c r="F20" s="214">
        <f>IF(H20="","",VLOOKUP(H20,Annexe_NOTATION!A$16:B$22,2,0))</f>
        <v>4</v>
      </c>
      <c r="G20" s="215">
        <f>IF(H20="N.A.",0,Annexe_Pondération!C$4)</f>
        <v>0.13191489361702127</v>
      </c>
      <c r="H20" s="216" t="s">
        <v>154</v>
      </c>
      <c r="I20" s="216" t="s">
        <v>179</v>
      </c>
      <c r="J20" s="214">
        <f>IF(L20="","",VLOOKUP(L20,Annexe_NOTATION!A$26:B$32,2,0))</f>
        <v>4</v>
      </c>
      <c r="K20" s="215">
        <f>IF(L20="N.A.",0,Annexe_Pondération!C$5)</f>
        <v>0.2</v>
      </c>
      <c r="L20" s="218" t="s">
        <v>138</v>
      </c>
      <c r="M20" s="216" t="s">
        <v>459</v>
      </c>
      <c r="N20" s="214">
        <f>IF(P20="","",VLOOKUP(P20,Annexe_NOTATION!A$36:B$42,2,0))</f>
        <v>4</v>
      </c>
      <c r="O20" s="215">
        <f>IF(P20="N.A.",0,Annexe_Pondération!C$6)</f>
        <v>0.2978723404255319</v>
      </c>
      <c r="P20" s="216" t="s">
        <v>975</v>
      </c>
      <c r="Q20" s="216" t="s">
        <v>589</v>
      </c>
      <c r="R20" s="214">
        <f>IF(T20="","",VLOOKUP(T20,Annexe_NOTATION!A$46:B$52,2,0))</f>
        <v>4</v>
      </c>
      <c r="S20" s="215">
        <f>IF(T20="N.A.",0,Annexe_Pondération!C$7)</f>
        <v>0.18297872340425531</v>
      </c>
      <c r="T20" s="216" t="s">
        <v>585</v>
      </c>
      <c r="U20" s="216" t="s">
        <v>1079</v>
      </c>
      <c r="V20" s="214">
        <f>IF(X20="","",VLOOKUP(X20,Annexe_NOTATION!A$56:B$62,2,0))</f>
        <v>0</v>
      </c>
      <c r="W20" s="215">
        <f>IF(X20="N.A.",0,Annexe_Pondération!C$8)</f>
        <v>6.8085106382978725E-2</v>
      </c>
      <c r="X20" s="216" t="s">
        <v>630</v>
      </c>
      <c r="Y20" s="218" t="s">
        <v>231</v>
      </c>
      <c r="Z20" s="214"/>
      <c r="AA20" s="219">
        <f t="shared" si="0"/>
        <v>3.7276595744680847</v>
      </c>
      <c r="AB20" s="220"/>
      <c r="AC20" s="221">
        <f>IF(AE20="","",VLOOKUP(AE20,Annexe_NOTATION!A$67:B$73,2,0))</f>
        <v>2</v>
      </c>
      <c r="AD20" s="215">
        <f>IF(AE20="N.A.",0,Annexe_Pondération!C$9)</f>
        <v>0.5</v>
      </c>
      <c r="AE20" s="218" t="s">
        <v>238</v>
      </c>
      <c r="AF20" s="216" t="s">
        <v>287</v>
      </c>
      <c r="AG20" s="221">
        <f>IF(AI20="","",VLOOKUP(AI20,Annexe_NOTATION!A$77:B$83,2,0))</f>
        <v>2</v>
      </c>
      <c r="AH20" s="215">
        <f>IF(AI20="N.A.",0,Annexe_Pondération!C$10)</f>
        <v>0.5</v>
      </c>
      <c r="AI20" s="214" t="s">
        <v>464</v>
      </c>
      <c r="AJ20" s="216" t="s">
        <v>632</v>
      </c>
      <c r="AK20" s="214"/>
      <c r="AL20" s="219">
        <f t="shared" si="1"/>
        <v>2</v>
      </c>
      <c r="AM20" s="220"/>
      <c r="AN20" s="221">
        <f>IF(AP20="","",VLOOKUP(AP20,Annexe_NOTATION!A$88:B$94,2,0))</f>
        <v>4</v>
      </c>
      <c r="AO20" s="215">
        <f>IF(AP20="N.A.",0,Annexe_Pondération!C$11)</f>
        <v>0.33333333333333331</v>
      </c>
      <c r="AP20" s="222" t="s">
        <v>242</v>
      </c>
      <c r="AQ20" s="216" t="s">
        <v>180</v>
      </c>
      <c r="AR20" s="221">
        <f>IF(AT20="","",VLOOKUP(AT20,Annexe_NOTATION!A$98:B$104,2,0))</f>
        <v>4</v>
      </c>
      <c r="AS20" s="215">
        <f>IF(AT20="N.A.",0,Annexe_Pondération!C$12)</f>
        <v>0.33333333333333331</v>
      </c>
      <c r="AT20" s="222" t="s">
        <v>665</v>
      </c>
      <c r="AU20" s="218" t="s">
        <v>278</v>
      </c>
      <c r="AV20" s="221">
        <f>IF(AX20="","",VLOOKUP(AX20,Annexe_NOTATION!A$108:B$114,2,0))</f>
        <v>4</v>
      </c>
      <c r="AW20" s="215">
        <f>IF(AX20="N.A.",0,Annexe_Pondération!C$13)</f>
        <v>0.33333333333333331</v>
      </c>
      <c r="AX20" s="216" t="s">
        <v>157</v>
      </c>
      <c r="AY20" s="216" t="s">
        <v>181</v>
      </c>
      <c r="AZ20" s="214"/>
      <c r="BA20" s="219">
        <f t="shared" si="2"/>
        <v>4</v>
      </c>
      <c r="BB20" s="220"/>
      <c r="BC20" s="221">
        <f>IF(BE20="","",VLOOKUP(BE20,Annexe_NOTATION!A$119:B$125,2,0))</f>
        <v>4</v>
      </c>
      <c r="BD20" s="215">
        <f>IF(BE20="N.A.",0,Annexe_Pondération!C$14)</f>
        <v>0.5</v>
      </c>
      <c r="BE20" s="218" t="s">
        <v>372</v>
      </c>
      <c r="BF20" s="218" t="s">
        <v>538</v>
      </c>
      <c r="BG20" s="221">
        <f>IF(BI20="","",VLOOKUP(BI20,Annexe_NOTATION!A$129:B$135,2,0))</f>
        <v>1</v>
      </c>
      <c r="BH20" s="215">
        <f>IF(BI20="N.A.",0,Annexe_Pondération!C$15)</f>
        <v>0.5</v>
      </c>
      <c r="BI20" s="216" t="s">
        <v>862</v>
      </c>
      <c r="BJ20" s="216" t="s">
        <v>822</v>
      </c>
      <c r="BK20" s="214"/>
      <c r="BL20" s="219">
        <f t="shared" si="3"/>
        <v>2.5</v>
      </c>
      <c r="BM20" s="220"/>
      <c r="BN20" s="221">
        <f>IF(BP20="","",VLOOKUP(BP20,Annexe_NOTATION!A$140:B$146,2,0))</f>
        <v>4</v>
      </c>
      <c r="BO20" s="215">
        <f>IF(BP20="N.A.",0,Annexe_Pondération!C$16)</f>
        <v>0.25</v>
      </c>
      <c r="BP20" s="218" t="s">
        <v>143</v>
      </c>
      <c r="BQ20" s="216" t="s">
        <v>1078</v>
      </c>
      <c r="BR20" s="221">
        <f>IF(BT20="","",VLOOKUP(BT20,Annexe_NOTATION!A$150:B$156,2,0))</f>
        <v>4</v>
      </c>
      <c r="BS20" s="215">
        <f>IF(BT20="N.A.",0,Annexe_Pondération!C$17)</f>
        <v>0.25</v>
      </c>
      <c r="BT20" s="216" t="s">
        <v>258</v>
      </c>
      <c r="BU20" s="216"/>
      <c r="BV20" s="221">
        <f>IF(BX20="","",VLOOKUP(BX20,Annexe_NOTATION!A$160:B$166,2,0))</f>
        <v>1</v>
      </c>
      <c r="BW20" s="215">
        <f>IF(BX20="N.A.",0,Annexe_Pondération!C$18)</f>
        <v>0.25</v>
      </c>
      <c r="BX20" s="214" t="s">
        <v>191</v>
      </c>
      <c r="BY20" s="218" t="s">
        <v>279</v>
      </c>
      <c r="BZ20" s="221">
        <f>IF(CB20="","",VLOOKUP(CB20,Annexe_NOTATION!A$170:B$176,2,0))</f>
        <v>4</v>
      </c>
      <c r="CA20" s="215">
        <f>IF(CB20="N.A.",0,Annexe_Pondération!C$19)</f>
        <v>0.25</v>
      </c>
      <c r="CB20" s="216" t="s">
        <v>163</v>
      </c>
      <c r="CC20" s="216" t="s">
        <v>182</v>
      </c>
      <c r="CD20" s="214"/>
      <c r="CE20" s="219">
        <f t="shared" si="4"/>
        <v>3.25</v>
      </c>
      <c r="CF20" s="68"/>
      <c r="CG20" s="68"/>
      <c r="CH20" s="68"/>
      <c r="CI20" s="68"/>
      <c r="CJ20" s="68"/>
      <c r="CK20" s="68"/>
      <c r="CL20" s="68"/>
      <c r="CM20" s="68"/>
      <c r="CN20" s="68"/>
      <c r="CO20" s="68"/>
      <c r="CP20" s="68"/>
      <c r="CQ20" s="68"/>
      <c r="CR20" s="68"/>
      <c r="CS20" s="68"/>
      <c r="CT20" s="68"/>
      <c r="CU20" s="68"/>
      <c r="CV20" s="68"/>
      <c r="CW20" s="68"/>
      <c r="CX20" s="68"/>
      <c r="CY20" s="68"/>
      <c r="CZ20" s="68"/>
      <c r="DA20" s="68"/>
      <c r="DB20" s="68"/>
      <c r="DC20" s="68"/>
      <c r="DD20" s="68"/>
      <c r="DE20" s="68"/>
      <c r="DF20" s="68"/>
      <c r="DG20" s="68"/>
      <c r="DH20" s="68"/>
      <c r="DI20" s="68"/>
      <c r="DJ20" s="68"/>
      <c r="DK20" s="68"/>
      <c r="DL20" s="68"/>
      <c r="DM20" s="68"/>
      <c r="DN20" s="68"/>
      <c r="DO20" s="68"/>
      <c r="DP20" s="68"/>
      <c r="DQ20" s="68"/>
      <c r="DR20" s="68"/>
      <c r="DS20" s="68"/>
    </row>
    <row r="21" spans="1:123" ht="178.5" x14ac:dyDescent="0.25">
      <c r="A21" s="69" t="s">
        <v>482</v>
      </c>
      <c r="B21" s="214" t="str">
        <f>IF(D21="","",VLOOKUP(D21,Annexe_NOTATION!A$6:B$12,2,0))</f>
        <v>0</v>
      </c>
      <c r="C21" s="215">
        <f>IF(D21="N.A.",0,Annexe_Pondération!C$3)</f>
        <v>0</v>
      </c>
      <c r="D21" s="217" t="s">
        <v>221</v>
      </c>
      <c r="E21" s="216" t="s">
        <v>799</v>
      </c>
      <c r="F21" s="214">
        <f>IF(H21="","",VLOOKUP(H21,Annexe_NOTATION!A$16:B$22,2,0))</f>
        <v>4</v>
      </c>
      <c r="G21" s="215">
        <f>IF(H21="N.A.",0,Annexe_Pondération!C$4)</f>
        <v>0.13191489361702127</v>
      </c>
      <c r="H21" s="216" t="s">
        <v>154</v>
      </c>
      <c r="I21" s="217" t="s">
        <v>990</v>
      </c>
      <c r="J21" s="214">
        <f>IF(L21="","",VLOOKUP(L21,Annexe_NOTATION!A$26:B$32,2,0))</f>
        <v>4</v>
      </c>
      <c r="K21" s="215">
        <f>IF(L21="N.A.",0,Annexe_Pondération!C$5)</f>
        <v>0.2</v>
      </c>
      <c r="L21" s="218" t="s">
        <v>138</v>
      </c>
      <c r="M21" s="217" t="s">
        <v>624</v>
      </c>
      <c r="N21" s="214" t="str">
        <f>IF(P21="","",VLOOKUP(P21,Annexe_NOTATION!A$36:B$42,2,0))</f>
        <v>0</v>
      </c>
      <c r="O21" s="215">
        <f>IF(P21="N.A.",0,Annexe_Pondération!C$6)</f>
        <v>0</v>
      </c>
      <c r="P21" s="216" t="s">
        <v>221</v>
      </c>
      <c r="Q21" s="216" t="s">
        <v>799</v>
      </c>
      <c r="R21" s="214" t="str">
        <f>IF(T21="","",VLOOKUP(T21,Annexe_NOTATION!A$46:B$52,2,0))</f>
        <v>0</v>
      </c>
      <c r="S21" s="215">
        <f>IF(T21="N.A.",0,Annexe_Pondération!C$7)</f>
        <v>0</v>
      </c>
      <c r="T21" s="217" t="s">
        <v>221</v>
      </c>
      <c r="U21" s="216" t="s">
        <v>799</v>
      </c>
      <c r="V21" s="214" t="str">
        <f>IF(X21="","",VLOOKUP(X21,Annexe_NOTATION!A$56:B$62,2,0))</f>
        <v>0</v>
      </c>
      <c r="W21" s="215">
        <f>IF(X21="N.A.",0,Annexe_Pondération!C$8)</f>
        <v>0</v>
      </c>
      <c r="X21" s="216" t="s">
        <v>221</v>
      </c>
      <c r="Y21" s="216" t="s">
        <v>799</v>
      </c>
      <c r="Z21" s="214"/>
      <c r="AA21" s="219">
        <f t="shared" si="0"/>
        <v>3.9999999999999996</v>
      </c>
      <c r="AB21" s="220"/>
      <c r="AC21" s="221">
        <f>IF(AE21="","",VLOOKUP(AE21,Annexe_NOTATION!A$67:B$73,2,0))</f>
        <v>2</v>
      </c>
      <c r="AD21" s="215">
        <f>IF(AE21="N.A.",0,Annexe_Pondération!C$9)</f>
        <v>0.5</v>
      </c>
      <c r="AE21" s="218" t="s">
        <v>238</v>
      </c>
      <c r="AF21" s="216" t="s">
        <v>485</v>
      </c>
      <c r="AG21" s="221">
        <f>IF(AI21="","",VLOOKUP(AI21,Annexe_NOTATION!A$77:B$83,2,0))</f>
        <v>4</v>
      </c>
      <c r="AH21" s="215">
        <f>IF(AI21="N.A.",0,Annexe_Pondération!C$10)</f>
        <v>0.5</v>
      </c>
      <c r="AI21" s="214" t="s">
        <v>466</v>
      </c>
      <c r="AJ21" s="218" t="s">
        <v>596</v>
      </c>
      <c r="AK21" s="214"/>
      <c r="AL21" s="219">
        <f t="shared" si="1"/>
        <v>3</v>
      </c>
      <c r="AM21" s="220"/>
      <c r="AN21" s="221">
        <f>IF(AP21="","",VLOOKUP(AP21,Annexe_NOTATION!A$88:B$94,2,0))</f>
        <v>3</v>
      </c>
      <c r="AO21" s="215">
        <f>IF(AP21="N.A.",0,Annexe_Pondération!C$11)</f>
        <v>0.33333333333333331</v>
      </c>
      <c r="AP21" s="223" t="s">
        <v>241</v>
      </c>
      <c r="AQ21" s="217" t="s">
        <v>620</v>
      </c>
      <c r="AR21" s="221" t="str">
        <f>IF(AT21="","",VLOOKUP(AT21,Annexe_NOTATION!A$98:B$104,2,0))</f>
        <v>0</v>
      </c>
      <c r="AS21" s="215">
        <f>IF(AT21="N.A.",0,Annexe_Pondération!C$12)</f>
        <v>0</v>
      </c>
      <c r="AT21" s="222" t="s">
        <v>221</v>
      </c>
      <c r="AU21" s="216" t="s">
        <v>222</v>
      </c>
      <c r="AV21" s="221" t="str">
        <f>IF(AX21="","",VLOOKUP(AX21,Annexe_NOTATION!A$108:B$114,2,0))</f>
        <v>0</v>
      </c>
      <c r="AW21" s="215">
        <f>IF(AX21="N.A.",0,Annexe_Pondération!C$13)</f>
        <v>0</v>
      </c>
      <c r="AX21" s="216" t="s">
        <v>221</v>
      </c>
      <c r="AY21" s="216" t="s">
        <v>222</v>
      </c>
      <c r="AZ21" s="214"/>
      <c r="BA21" s="219">
        <f t="shared" si="2"/>
        <v>3</v>
      </c>
      <c r="BB21" s="220"/>
      <c r="BC21" s="221">
        <f>IF(BE21="","",VLOOKUP(BE21,Annexe_NOTATION!A$119:B$125,2,0))</f>
        <v>3</v>
      </c>
      <c r="BD21" s="215">
        <f>IF(BE21="N.A.",0,Annexe_Pondération!C$14)</f>
        <v>0.5</v>
      </c>
      <c r="BE21" s="224" t="s">
        <v>371</v>
      </c>
      <c r="BF21" s="216" t="s">
        <v>800</v>
      </c>
      <c r="BG21" s="221">
        <f>IF(BI21="","",VLOOKUP(BI21,Annexe_NOTATION!A$129:B$135,2,0))</f>
        <v>4</v>
      </c>
      <c r="BH21" s="215">
        <f>IF(BI21="N.A.",0,Annexe_Pondération!C$15)</f>
        <v>0.5</v>
      </c>
      <c r="BI21" s="216" t="s">
        <v>865</v>
      </c>
      <c r="BJ21" s="217" t="s">
        <v>625</v>
      </c>
      <c r="BK21" s="214"/>
      <c r="BL21" s="219">
        <f t="shared" si="3"/>
        <v>3.5</v>
      </c>
      <c r="BM21" s="220"/>
      <c r="BN21" s="221">
        <f>IF(BP21="","",VLOOKUP(BP21,Annexe_NOTATION!A$140:B$146,2,0))</f>
        <v>0</v>
      </c>
      <c r="BO21" s="215">
        <f>IF(BP21="N.A.",0,Annexe_Pondération!C$16)</f>
        <v>0.25</v>
      </c>
      <c r="BP21" s="218" t="s">
        <v>252</v>
      </c>
      <c r="BQ21" s="217" t="s">
        <v>487</v>
      </c>
      <c r="BR21" s="221">
        <f>IF(BT21="","",VLOOKUP(BT21,Annexe_NOTATION!A$150:B$156,2,0))</f>
        <v>0</v>
      </c>
      <c r="BS21" s="215">
        <f>IF(BT21="N.A.",0,Annexe_Pondération!C$17)</f>
        <v>0.25</v>
      </c>
      <c r="BT21" s="216" t="s">
        <v>256</v>
      </c>
      <c r="BU21" s="216" t="s">
        <v>564</v>
      </c>
      <c r="BV21" s="221">
        <f>IF(BX21="","",VLOOKUP(BX21,Annexe_NOTATION!A$160:B$166,2,0))</f>
        <v>0</v>
      </c>
      <c r="BW21" s="215">
        <f>IF(BX21="N.A.",0,Annexe_Pondération!C$18)</f>
        <v>0.25</v>
      </c>
      <c r="BX21" s="214" t="s">
        <v>259</v>
      </c>
      <c r="BY21" s="216" t="s">
        <v>486</v>
      </c>
      <c r="BZ21" s="221">
        <f>IF(CB21="","",VLOOKUP(CB21,Annexe_NOTATION!A$170:B$176,2,0))</f>
        <v>4</v>
      </c>
      <c r="CA21" s="215">
        <f>IF(CB21="N.A.",0,Annexe_Pondération!C$19)</f>
        <v>0.25</v>
      </c>
      <c r="CB21" s="216" t="s">
        <v>163</v>
      </c>
      <c r="CC21" s="216" t="s">
        <v>654</v>
      </c>
      <c r="CD21" s="214"/>
      <c r="CE21" s="219">
        <f t="shared" si="4"/>
        <v>1</v>
      </c>
      <c r="CF21" s="68"/>
      <c r="CG21" s="68"/>
      <c r="CH21" s="68"/>
      <c r="CI21" s="68"/>
      <c r="CJ21" s="68"/>
      <c r="CK21" s="68"/>
      <c r="CL21" s="68"/>
      <c r="CM21" s="68"/>
      <c r="CN21" s="68"/>
      <c r="CO21" s="68"/>
      <c r="CP21" s="68"/>
      <c r="CQ21" s="68"/>
      <c r="CR21" s="68"/>
      <c r="CS21" s="68"/>
      <c r="CT21" s="68"/>
      <c r="CU21" s="68"/>
      <c r="CV21" s="68"/>
      <c r="CW21" s="68"/>
      <c r="CX21" s="68"/>
      <c r="CY21" s="68"/>
      <c r="CZ21" s="68"/>
      <c r="DA21" s="68"/>
      <c r="DB21" s="68"/>
      <c r="DC21" s="68"/>
      <c r="DD21" s="68"/>
      <c r="DE21" s="68"/>
      <c r="DF21" s="68"/>
      <c r="DG21" s="68"/>
      <c r="DH21" s="68"/>
      <c r="DI21" s="68"/>
      <c r="DJ21" s="68"/>
      <c r="DK21" s="68"/>
      <c r="DL21" s="68"/>
      <c r="DM21" s="68"/>
      <c r="DN21" s="68"/>
      <c r="DO21" s="68"/>
      <c r="DP21" s="68"/>
      <c r="DQ21" s="68"/>
      <c r="DR21" s="68"/>
      <c r="DS21" s="68"/>
    </row>
    <row r="22" spans="1:123" ht="102" x14ac:dyDescent="0.25">
      <c r="A22" s="211" t="s">
        <v>216</v>
      </c>
      <c r="B22" s="214">
        <f>IF(D22="","",VLOOKUP(D22,Annexe_NOTATION!A$6:B$12,2,0))</f>
        <v>2</v>
      </c>
      <c r="C22" s="215">
        <f>IF(D22="N.A.",0,Annexe_Pondération!C$3)</f>
        <v>0.11914893617021277</v>
      </c>
      <c r="D22" s="216" t="s">
        <v>149</v>
      </c>
      <c r="E22" s="216"/>
      <c r="F22" s="214">
        <f>IF(H22="","",VLOOKUP(H22,Annexe_NOTATION!A$16:B$22,2,0))</f>
        <v>4</v>
      </c>
      <c r="G22" s="215">
        <f>IF(H22="N.A.",0,Annexe_Pondération!C$4)</f>
        <v>0.13191489361702127</v>
      </c>
      <c r="H22" s="216" t="s">
        <v>154</v>
      </c>
      <c r="I22" s="216" t="s">
        <v>494</v>
      </c>
      <c r="J22" s="214">
        <f>IF(L22="","",VLOOKUP(L22,Annexe_NOTATION!A$26:B$32,2,0))</f>
        <v>4</v>
      </c>
      <c r="K22" s="215">
        <f>IF(L22="N.A.",0,Annexe_Pondération!C$5)</f>
        <v>0.2</v>
      </c>
      <c r="L22" s="218" t="s">
        <v>138</v>
      </c>
      <c r="M22" s="224" t="s">
        <v>274</v>
      </c>
      <c r="N22" s="214">
        <f>IF(P22="","",VLOOKUP(P22,Annexe_NOTATION!A$36:B$42,2,0))</f>
        <v>4</v>
      </c>
      <c r="O22" s="215">
        <f>IF(P22="N.A.",0,Annexe_Pondération!C$6)</f>
        <v>0.2978723404255319</v>
      </c>
      <c r="P22" s="216" t="s">
        <v>975</v>
      </c>
      <c r="Q22" s="216"/>
      <c r="R22" s="214">
        <f>IF(T22="","",VLOOKUP(T22,Annexe_NOTATION!A$46:B$52,2,0))</f>
        <v>4</v>
      </c>
      <c r="S22" s="215">
        <f>IF(T22="N.A.",0,Annexe_Pondération!C$7)</f>
        <v>0.18297872340425531</v>
      </c>
      <c r="T22" s="216" t="s">
        <v>585</v>
      </c>
      <c r="U22" s="216" t="s">
        <v>648</v>
      </c>
      <c r="V22" s="214">
        <f>IF(X22="","",VLOOKUP(X22,Annexe_NOTATION!A$56:B$62,2,0))</f>
        <v>4</v>
      </c>
      <c r="W22" s="215">
        <f>IF(X22="N.A.",0,Annexe_Pondération!C$8)</f>
        <v>6.8085106382978725E-2</v>
      </c>
      <c r="X22" s="216" t="s">
        <v>786</v>
      </c>
      <c r="Y22" s="216"/>
      <c r="Z22" s="214"/>
      <c r="AA22" s="219">
        <f t="shared" si="0"/>
        <v>3.7617021276595746</v>
      </c>
      <c r="AB22" s="220"/>
      <c r="AC22" s="221">
        <f>IF(AE22="","",VLOOKUP(AE22,Annexe_NOTATION!A$67:B$73,2,0))</f>
        <v>2</v>
      </c>
      <c r="AD22" s="215">
        <f>IF(AE22="N.A.",0,Annexe_Pondération!C$9)</f>
        <v>0.5</v>
      </c>
      <c r="AE22" s="218" t="s">
        <v>238</v>
      </c>
      <c r="AF22" s="218" t="s">
        <v>980</v>
      </c>
      <c r="AG22" s="221">
        <f>IF(AI22="","",VLOOKUP(AI22,Annexe_NOTATION!A$77:B$83,2,0))</f>
        <v>4</v>
      </c>
      <c r="AH22" s="215">
        <f>IF(AI22="N.A.",0,Annexe_Pondération!C$10)</f>
        <v>0.5</v>
      </c>
      <c r="AI22" s="214" t="s">
        <v>466</v>
      </c>
      <c r="AJ22" s="218" t="s">
        <v>597</v>
      </c>
      <c r="AK22" s="214"/>
      <c r="AL22" s="219">
        <f t="shared" si="1"/>
        <v>3</v>
      </c>
      <c r="AM22" s="220"/>
      <c r="AN22" s="221">
        <f>IF(AP22="","",VLOOKUP(AP22,Annexe_NOTATION!A$88:B$94,2,0))</f>
        <v>3</v>
      </c>
      <c r="AO22" s="215">
        <f>IF(AP22="N.A.",0,Annexe_Pondération!C$11)</f>
        <v>0.33333333333333331</v>
      </c>
      <c r="AP22" s="222" t="s">
        <v>241</v>
      </c>
      <c r="AQ22" s="217" t="s">
        <v>620</v>
      </c>
      <c r="AR22" s="221">
        <f>IF(AT22="","",VLOOKUP(AT22,Annexe_NOTATION!A$98:B$104,2,0))</f>
        <v>3</v>
      </c>
      <c r="AS22" s="215">
        <f>IF(AT22="N.A.",0,Annexe_Pondération!C$12)</f>
        <v>0.33333333333333331</v>
      </c>
      <c r="AT22" s="223" t="s">
        <v>824</v>
      </c>
      <c r="AU22" s="216" t="s">
        <v>662</v>
      </c>
      <c r="AV22" s="221">
        <f>IF(AX22="","",VLOOKUP(AX22,Annexe_NOTATION!A$108:B$114,2,0))</f>
        <v>4</v>
      </c>
      <c r="AW22" s="215">
        <f>IF(AX22="N.A.",0,Annexe_Pondération!C$13)</f>
        <v>0.33333333333333331</v>
      </c>
      <c r="AX22" s="216" t="s">
        <v>157</v>
      </c>
      <c r="AY22" s="216" t="s">
        <v>495</v>
      </c>
      <c r="AZ22" s="214"/>
      <c r="BA22" s="219">
        <f t="shared" si="2"/>
        <v>3.333333333333333</v>
      </c>
      <c r="BB22" s="220"/>
      <c r="BC22" s="221">
        <f>IF(BE22="","",VLOOKUP(BE22,Annexe_NOTATION!A$119:B$125,2,0))</f>
        <v>4</v>
      </c>
      <c r="BD22" s="215">
        <f>IF(BE22="N.A.",0,Annexe_Pondération!C$14)</f>
        <v>0.5</v>
      </c>
      <c r="BE22" s="218" t="s">
        <v>372</v>
      </c>
      <c r="BF22" s="216" t="s">
        <v>541</v>
      </c>
      <c r="BG22" s="221">
        <f>IF(BI22="","",VLOOKUP(BI22,Annexe_NOTATION!A$129:B$135,2,0))</f>
        <v>4</v>
      </c>
      <c r="BH22" s="215">
        <f>IF(BI22="N.A.",0,Annexe_Pondération!C$15)</f>
        <v>0.5</v>
      </c>
      <c r="BI22" s="216" t="s">
        <v>865</v>
      </c>
      <c r="BJ22" s="216" t="s">
        <v>981</v>
      </c>
      <c r="BK22" s="214"/>
      <c r="BL22" s="219">
        <f t="shared" si="3"/>
        <v>4</v>
      </c>
      <c r="BM22" s="220"/>
      <c r="BN22" s="221">
        <f>IF(BP22="","",VLOOKUP(BP22,Annexe_NOTATION!A$140:B$146,2,0))</f>
        <v>0</v>
      </c>
      <c r="BO22" s="215">
        <f>IF(BP22="N.A.",0,Annexe_Pondération!C$16)</f>
        <v>0.25</v>
      </c>
      <c r="BP22" s="224" t="s">
        <v>252</v>
      </c>
      <c r="BQ22" s="216" t="s">
        <v>782</v>
      </c>
      <c r="BR22" s="221">
        <f>IF(BT22="","",VLOOKUP(BT22,Annexe_NOTATION!A$150:B$156,2,0))</f>
        <v>0</v>
      </c>
      <c r="BS22" s="215">
        <f>IF(BT22="N.A.",0,Annexe_Pondération!C$17)</f>
        <v>0.25</v>
      </c>
      <c r="BT22" s="216" t="s">
        <v>256</v>
      </c>
      <c r="BU22" s="216"/>
      <c r="BV22" s="221">
        <f>IF(BX22="","",VLOOKUP(BX22,Annexe_NOTATION!A$160:B$166,2,0))</f>
        <v>0</v>
      </c>
      <c r="BW22" s="215">
        <f>IF(BX22="N.A.",0,Annexe_Pondération!C$18)</f>
        <v>0.25</v>
      </c>
      <c r="BX22" s="214" t="s">
        <v>259</v>
      </c>
      <c r="BY22" s="216" t="s">
        <v>982</v>
      </c>
      <c r="BZ22" s="221">
        <f>IF(CB22="","",VLOOKUP(CB22,Annexe_NOTATION!A$170:B$176,2,0))</f>
        <v>4</v>
      </c>
      <c r="CA22" s="215">
        <f>IF(CB22="N.A.",0,Annexe_Pondération!C$19)</f>
        <v>0.25</v>
      </c>
      <c r="CB22" s="216" t="s">
        <v>163</v>
      </c>
      <c r="CC22" s="216" t="s">
        <v>496</v>
      </c>
      <c r="CD22" s="214"/>
      <c r="CE22" s="219">
        <f t="shared" si="4"/>
        <v>1</v>
      </c>
      <c r="CF22" s="68"/>
      <c r="CG22" s="68"/>
      <c r="CH22" s="68"/>
      <c r="CI22" s="68"/>
      <c r="CJ22" s="68"/>
      <c r="CK22" s="68"/>
      <c r="CL22" s="68"/>
      <c r="CM22" s="68"/>
      <c r="CN22" s="68"/>
      <c r="CO22" s="68"/>
      <c r="CP22" s="68"/>
      <c r="CQ22" s="68"/>
      <c r="CR22" s="68"/>
      <c r="CS22" s="68"/>
      <c r="CT22" s="68"/>
      <c r="CU22" s="68"/>
      <c r="CV22" s="68"/>
      <c r="CW22" s="68"/>
      <c r="CX22" s="68"/>
      <c r="CY22" s="68"/>
      <c r="CZ22" s="68"/>
      <c r="DA22" s="68"/>
      <c r="DB22" s="68"/>
      <c r="DC22" s="68"/>
      <c r="DD22" s="68"/>
      <c r="DE22" s="68"/>
      <c r="DF22" s="68"/>
      <c r="DG22" s="68"/>
      <c r="DH22" s="68"/>
      <c r="DI22" s="68"/>
      <c r="DJ22" s="68"/>
      <c r="DK22" s="68"/>
      <c r="DL22" s="68"/>
      <c r="DM22" s="68"/>
      <c r="DN22" s="68"/>
      <c r="DO22" s="68"/>
      <c r="DP22" s="68"/>
      <c r="DQ22" s="68"/>
      <c r="DR22" s="68"/>
      <c r="DS22" s="68"/>
    </row>
    <row r="23" spans="1:123" ht="76.5" x14ac:dyDescent="0.25">
      <c r="A23" s="69" t="s">
        <v>643</v>
      </c>
      <c r="B23" s="214" t="str">
        <f>IF(D23="","",VLOOKUP(D23,Annexe_NOTATION!A$6:B$12,2,0))</f>
        <v>0</v>
      </c>
      <c r="C23" s="215">
        <f>IF(D23="N.A.",0,Annexe_Pondération!C$3)</f>
        <v>0</v>
      </c>
      <c r="D23" s="216" t="s">
        <v>221</v>
      </c>
      <c r="E23" s="217" t="s">
        <v>621</v>
      </c>
      <c r="F23" s="214" t="str">
        <f>IF(H23="","",VLOOKUP(H23,Annexe_NOTATION!A$16:B$22,2,0))</f>
        <v>0</v>
      </c>
      <c r="G23" s="215">
        <f>IF(H23="N.A.",0,Annexe_Pondération!C$4)</f>
        <v>0</v>
      </c>
      <c r="H23" s="216" t="s">
        <v>221</v>
      </c>
      <c r="I23" s="217" t="s">
        <v>621</v>
      </c>
      <c r="J23" s="214">
        <f>IF(L23="","",VLOOKUP(L23,Annexe_NOTATION!A$26:B$32,2,0))</f>
        <v>4</v>
      </c>
      <c r="K23" s="215">
        <f>IF(L23="N.A.",0,Annexe_Pondération!C$5)</f>
        <v>0.2</v>
      </c>
      <c r="L23" s="218" t="s">
        <v>138</v>
      </c>
      <c r="M23" s="216" t="s">
        <v>749</v>
      </c>
      <c r="N23" s="214">
        <f>IF(P23="","",VLOOKUP(P23,Annexe_NOTATION!A$36:B$42,2,0))</f>
        <v>4</v>
      </c>
      <c r="O23" s="215">
        <f>IF(P23="N.A.",0,Annexe_Pondération!C$6)</f>
        <v>0.2978723404255319</v>
      </c>
      <c r="P23" s="216" t="s">
        <v>975</v>
      </c>
      <c r="Q23" s="217" t="s">
        <v>759</v>
      </c>
      <c r="R23" s="214">
        <f>IF(T23="","",VLOOKUP(T23,Annexe_NOTATION!A$46:B$52,2,0))</f>
        <v>4</v>
      </c>
      <c r="S23" s="215">
        <f>IF(T23="N.A.",0,Annexe_Pondération!C$7)</f>
        <v>0.18297872340425531</v>
      </c>
      <c r="T23" s="216" t="s">
        <v>585</v>
      </c>
      <c r="U23" s="216" t="s">
        <v>604</v>
      </c>
      <c r="V23" s="214" t="str">
        <f>IF(X23="","",VLOOKUP(X23,Annexe_NOTATION!A$56:B$62,2,0))</f>
        <v>0</v>
      </c>
      <c r="W23" s="215">
        <f>IF(X23="N.A.",0,Annexe_Pondération!C$8)</f>
        <v>0</v>
      </c>
      <c r="X23" s="217" t="s">
        <v>221</v>
      </c>
      <c r="Y23" s="216" t="s">
        <v>760</v>
      </c>
      <c r="Z23" s="214"/>
      <c r="AA23" s="219">
        <f t="shared" si="0"/>
        <v>4</v>
      </c>
      <c r="AB23" s="220"/>
      <c r="AC23" s="221">
        <f>IF(AE23="","",VLOOKUP(AE23,Annexe_NOTATION!A$67:B$73,2,0))</f>
        <v>2</v>
      </c>
      <c r="AD23" s="215">
        <f>IF(AE23="N.A.",0,Annexe_Pondération!C$9)</f>
        <v>0.5</v>
      </c>
      <c r="AE23" s="224" t="s">
        <v>238</v>
      </c>
      <c r="AF23" s="217" t="s">
        <v>679</v>
      </c>
      <c r="AG23" s="221">
        <f>IF(AI23="","",VLOOKUP(AI23,Annexe_NOTATION!A$77:B$83,2,0))</f>
        <v>0</v>
      </c>
      <c r="AH23" s="215">
        <f>IF(AI23="N.A.",0,Annexe_Pondération!C$10)</f>
        <v>0.5</v>
      </c>
      <c r="AI23" s="214" t="s">
        <v>403</v>
      </c>
      <c r="AJ23" s="216" t="s">
        <v>806</v>
      </c>
      <c r="AK23" s="214"/>
      <c r="AL23" s="219">
        <f t="shared" si="1"/>
        <v>1</v>
      </c>
      <c r="AM23" s="220"/>
      <c r="AN23" s="221">
        <f>IF(AP23="","",VLOOKUP(AP23,Annexe_NOTATION!A$88:B$94,2,0))</f>
        <v>4</v>
      </c>
      <c r="AO23" s="215">
        <f>IF(AP23="N.A.",0,Annexe_Pondération!C$11)</f>
        <v>0.33333333333333331</v>
      </c>
      <c r="AP23" s="222" t="s">
        <v>242</v>
      </c>
      <c r="AQ23" s="216" t="s">
        <v>678</v>
      </c>
      <c r="AR23" s="221">
        <f>IF(AT23="","",VLOOKUP(AT23,Annexe_NOTATION!A$98:B$104,2,0))</f>
        <v>4</v>
      </c>
      <c r="AS23" s="215">
        <f>IF(AT23="N.A.",0,Annexe_Pondération!C$12)</f>
        <v>0.33333333333333331</v>
      </c>
      <c r="AT23" s="222" t="s">
        <v>665</v>
      </c>
      <c r="AU23" s="216" t="s">
        <v>676</v>
      </c>
      <c r="AV23" s="221">
        <f>IF(AX23="","",VLOOKUP(AX23,Annexe_NOTATION!A$108:B$114,2,0))</f>
        <v>4</v>
      </c>
      <c r="AW23" s="215">
        <f>IF(AX23="N.A.",0,Annexe_Pondération!C$13)</f>
        <v>0.33333333333333331</v>
      </c>
      <c r="AX23" s="216" t="s">
        <v>157</v>
      </c>
      <c r="AY23" s="216"/>
      <c r="AZ23" s="214"/>
      <c r="BA23" s="219">
        <f t="shared" si="2"/>
        <v>4</v>
      </c>
      <c r="BB23" s="220"/>
      <c r="BC23" s="221">
        <f>IF(BE23="","",VLOOKUP(BE23,Annexe_NOTATION!A$119:B$125,2,0))</f>
        <v>1</v>
      </c>
      <c r="BD23" s="215">
        <f>IF(BE23="N.A.",0,Annexe_Pondération!C$14)</f>
        <v>0.5</v>
      </c>
      <c r="BE23" s="224" t="s">
        <v>245</v>
      </c>
      <c r="BF23" s="217" t="s">
        <v>810</v>
      </c>
      <c r="BG23" s="221">
        <f>IF(BI23="","",VLOOKUP(BI23,Annexe_NOTATION!A$129:B$135,2,0))</f>
        <v>1</v>
      </c>
      <c r="BH23" s="215">
        <f>IF(BI23="N.A.",0,Annexe_Pondération!C$15)</f>
        <v>0.5</v>
      </c>
      <c r="BI23" s="217" t="s">
        <v>862</v>
      </c>
      <c r="BJ23" s="216" t="s">
        <v>688</v>
      </c>
      <c r="BK23" s="214"/>
      <c r="BL23" s="219">
        <f t="shared" si="3"/>
        <v>1</v>
      </c>
      <c r="BM23" s="220"/>
      <c r="BN23" s="221">
        <f>IF(BP23="","",VLOOKUP(BP23,Annexe_NOTATION!A$140:B$146,2,0))</f>
        <v>4</v>
      </c>
      <c r="BO23" s="215">
        <f>IF(BP23="N.A.",0,Annexe_Pondération!C$16)</f>
        <v>0.25</v>
      </c>
      <c r="BP23" s="218" t="s">
        <v>143</v>
      </c>
      <c r="BQ23" s="217" t="s">
        <v>675</v>
      </c>
      <c r="BR23" s="221">
        <f>IF(BT23="","",VLOOKUP(BT23,Annexe_NOTATION!A$150:B$156,2,0))</f>
        <v>4</v>
      </c>
      <c r="BS23" s="215">
        <f>IF(BT23="N.A.",0,Annexe_Pondération!C$17)</f>
        <v>0.25</v>
      </c>
      <c r="BT23" s="216" t="s">
        <v>258</v>
      </c>
      <c r="BU23" s="216" t="s">
        <v>996</v>
      </c>
      <c r="BV23" s="221">
        <f>IF(BX23="","",VLOOKUP(BX23,Annexe_NOTATION!A$160:B$166,2,0))</f>
        <v>4</v>
      </c>
      <c r="BW23" s="215">
        <f>IF(BX23="N.A.",0,Annexe_Pondération!C$18)</f>
        <v>0.25</v>
      </c>
      <c r="BX23" s="214" t="s">
        <v>264</v>
      </c>
      <c r="BY23" s="216" t="s">
        <v>996</v>
      </c>
      <c r="BZ23" s="221">
        <f>IF(CB23="","",VLOOKUP(CB23,Annexe_NOTATION!A$170:B$176,2,0))</f>
        <v>4</v>
      </c>
      <c r="CA23" s="215">
        <f>IF(CB23="N.A.",0,Annexe_Pondération!C$19)</f>
        <v>0.25</v>
      </c>
      <c r="CB23" s="216" t="s">
        <v>163</v>
      </c>
      <c r="CC23" s="216" t="s">
        <v>615</v>
      </c>
      <c r="CD23" s="214"/>
      <c r="CE23" s="219">
        <f t="shared" si="4"/>
        <v>4</v>
      </c>
      <c r="CF23" s="68"/>
      <c r="CG23" s="68"/>
      <c r="CH23" s="68"/>
      <c r="CI23" s="68"/>
      <c r="CJ23" s="68"/>
      <c r="CK23" s="68"/>
      <c r="CL23" s="68"/>
      <c r="CM23" s="68"/>
      <c r="CN23" s="68"/>
      <c r="CO23" s="68"/>
      <c r="CP23" s="68"/>
      <c r="CQ23" s="68"/>
      <c r="CR23" s="68"/>
      <c r="CS23" s="68"/>
      <c r="CT23" s="68"/>
      <c r="CU23" s="68"/>
      <c r="CV23" s="68"/>
      <c r="CW23" s="68"/>
      <c r="CX23" s="68"/>
      <c r="CY23" s="68"/>
      <c r="CZ23" s="68"/>
      <c r="DA23" s="68"/>
      <c r="DB23" s="68"/>
      <c r="DC23" s="68"/>
      <c r="DD23" s="68"/>
      <c r="DE23" s="68"/>
      <c r="DF23" s="68"/>
      <c r="DG23" s="68"/>
      <c r="DH23" s="68"/>
      <c r="DI23" s="68"/>
      <c r="DJ23" s="68"/>
      <c r="DK23" s="68"/>
      <c r="DL23" s="68"/>
      <c r="DM23" s="68"/>
      <c r="DN23" s="68"/>
      <c r="DO23" s="68"/>
      <c r="DP23" s="68"/>
      <c r="DQ23" s="68"/>
      <c r="DR23" s="68"/>
      <c r="DS23" s="68"/>
    </row>
    <row r="24" spans="1:123" ht="76.5" x14ac:dyDescent="0.25">
      <c r="A24" s="69" t="s">
        <v>854</v>
      </c>
      <c r="B24" s="214">
        <f>IF(D24="","",VLOOKUP(D24,Annexe_NOTATION!A$6:B$12,2,0))</f>
        <v>2</v>
      </c>
      <c r="C24" s="215">
        <f>IF(D24="N.A.",0,Annexe_Pondération!C$3)</f>
        <v>0.11914893617021277</v>
      </c>
      <c r="D24" s="216" t="s">
        <v>149</v>
      </c>
      <c r="E24" s="216" t="s">
        <v>900</v>
      </c>
      <c r="F24" s="214">
        <f>IF(H24="","",VLOOKUP(H24,Annexe_NOTATION!A$16:B$22,2,0))</f>
        <v>4</v>
      </c>
      <c r="G24" s="215">
        <f>IF(H24="N.A.",0,Annexe_Pondération!C$4)</f>
        <v>0.13191489361702127</v>
      </c>
      <c r="H24" s="216" t="s">
        <v>154</v>
      </c>
      <c r="I24" s="216"/>
      <c r="J24" s="214">
        <f>IF(L24="","",VLOOKUP(L24,Annexe_NOTATION!A$26:B$32,2,0))</f>
        <v>4</v>
      </c>
      <c r="K24" s="215">
        <f>IF(L24="N.A.",0,Annexe_Pondération!C$5)</f>
        <v>0.2</v>
      </c>
      <c r="L24" s="218" t="s">
        <v>138</v>
      </c>
      <c r="M24" s="216" t="s">
        <v>897</v>
      </c>
      <c r="N24" s="214">
        <f>IF(P24="","",VLOOKUP(P24,Annexe_NOTATION!A$36:B$42,2,0))</f>
        <v>2</v>
      </c>
      <c r="O24" s="215">
        <f>IF(P24="N.A.",0,Annexe_Pondération!C$6)</f>
        <v>0.2978723404255319</v>
      </c>
      <c r="P24" s="216" t="s">
        <v>836</v>
      </c>
      <c r="Q24" s="217" t="s">
        <v>898</v>
      </c>
      <c r="R24" s="214">
        <f>IF(T24="","",VLOOKUP(T24,Annexe_NOTATION!A$46:B$52,2,0))</f>
        <v>2</v>
      </c>
      <c r="S24" s="215">
        <f>IF(T24="N.A.",0,Annexe_Pondération!C$7)</f>
        <v>0.18297872340425531</v>
      </c>
      <c r="T24" s="216" t="s">
        <v>586</v>
      </c>
      <c r="U24" s="216" t="s">
        <v>1013</v>
      </c>
      <c r="V24" s="214">
        <f>IF(X24="","",VLOOKUP(X24,Annexe_NOTATION!A$56:B$62,2,0))</f>
        <v>0</v>
      </c>
      <c r="W24" s="215">
        <f>IF(X24="N.A.",0,Annexe_Pondération!C$8)</f>
        <v>6.8085106382978725E-2</v>
      </c>
      <c r="X24" s="217" t="s">
        <v>630</v>
      </c>
      <c r="Y24" s="216" t="s">
        <v>911</v>
      </c>
      <c r="Z24" s="214"/>
      <c r="AA24" s="219">
        <f t="shared" si="0"/>
        <v>2.527659574468085</v>
      </c>
      <c r="AB24" s="220"/>
      <c r="AC24" s="221">
        <f>IF(AE24="","",VLOOKUP(AE24,Annexe_NOTATION!A$67:B$73,2,0))</f>
        <v>2</v>
      </c>
      <c r="AD24" s="215">
        <f>IF(AE24="N.A.",0,Annexe_Pondération!C$9)</f>
        <v>0.5</v>
      </c>
      <c r="AE24" s="218" t="s">
        <v>238</v>
      </c>
      <c r="AF24" s="216" t="s">
        <v>1014</v>
      </c>
      <c r="AG24" s="221">
        <f>IF(AI24="","",VLOOKUP(AI24,Annexe_NOTATION!A$77:B$83,2,0))</f>
        <v>3</v>
      </c>
      <c r="AH24" s="215">
        <f>IF(AI24="N.A.",0,Annexe_Pondération!C$10)</f>
        <v>0.5</v>
      </c>
      <c r="AI24" s="214" t="s">
        <v>465</v>
      </c>
      <c r="AJ24" s="216" t="s">
        <v>1015</v>
      </c>
      <c r="AK24" s="214"/>
      <c r="AL24" s="219">
        <f t="shared" si="1"/>
        <v>2.5</v>
      </c>
      <c r="AM24" s="220"/>
      <c r="AN24" s="221">
        <f>IF(AP24="","",VLOOKUP(AP24,Annexe_NOTATION!A$88:B$94,2,0))</f>
        <v>4</v>
      </c>
      <c r="AO24" s="215">
        <f>IF(AP24="N.A.",0,Annexe_Pondération!C$11)</f>
        <v>0.33333333333333331</v>
      </c>
      <c r="AP24" s="222" t="s">
        <v>242</v>
      </c>
      <c r="AQ24" s="216" t="s">
        <v>899</v>
      </c>
      <c r="AR24" s="221">
        <f>IF(AT24="","",VLOOKUP(AT24,Annexe_NOTATION!A$98:B$104,2,0))</f>
        <v>2</v>
      </c>
      <c r="AS24" s="215">
        <f>IF(AT24="N.A.",0,Annexe_Pondération!C$12)</f>
        <v>0.33333333333333331</v>
      </c>
      <c r="AT24" s="223" t="s">
        <v>659</v>
      </c>
      <c r="AU24" s="216" t="s">
        <v>908</v>
      </c>
      <c r="AV24" s="221">
        <f>IF(AX24="","",VLOOKUP(AX24,Annexe_NOTATION!A$108:B$114,2,0))</f>
        <v>4</v>
      </c>
      <c r="AW24" s="215">
        <f>IF(AX24="N.A.",0,Annexe_Pondération!C$13)</f>
        <v>0.33333333333333331</v>
      </c>
      <c r="AX24" s="216" t="s">
        <v>157</v>
      </c>
      <c r="AY24" s="216"/>
      <c r="AZ24" s="214"/>
      <c r="BA24" s="219">
        <f t="shared" si="2"/>
        <v>3.333333333333333</v>
      </c>
      <c r="BB24" s="220"/>
      <c r="BC24" s="221">
        <f>IF(BE24="","",VLOOKUP(BE24,Annexe_NOTATION!A$119:B$125,2,0))</f>
        <v>0</v>
      </c>
      <c r="BD24" s="215">
        <f>IF(BE24="N.A.",0,Annexe_Pondération!C$14)</f>
        <v>0.5</v>
      </c>
      <c r="BE24" s="224" t="s">
        <v>246</v>
      </c>
      <c r="BF24" s="217" t="s">
        <v>904</v>
      </c>
      <c r="BG24" s="221">
        <f>IF(BI24="","",VLOOKUP(BI24,Annexe_NOTATION!A$129:B$135,2,0))</f>
        <v>0</v>
      </c>
      <c r="BH24" s="215">
        <f>IF(BI24="N.A.",0,Annexe_Pondération!C$15)</f>
        <v>0.5</v>
      </c>
      <c r="BI24" s="216" t="s">
        <v>979</v>
      </c>
      <c r="BJ24" s="216"/>
      <c r="BK24" s="214"/>
      <c r="BL24" s="219">
        <f t="shared" si="3"/>
        <v>0</v>
      </c>
      <c r="BM24" s="220"/>
      <c r="BN24" s="221">
        <f>IF(BP24="","",VLOOKUP(BP24,Annexe_NOTATION!A$140:B$146,2,0))</f>
        <v>4</v>
      </c>
      <c r="BO24" s="215">
        <f>IF(BP24="N.A.",0,Annexe_Pondération!C$16)</f>
        <v>0.25</v>
      </c>
      <c r="BP24" s="218" t="s">
        <v>143</v>
      </c>
      <c r="BQ24" s="216"/>
      <c r="BR24" s="221">
        <f>IF(BT24="","",VLOOKUP(BT24,Annexe_NOTATION!A$150:B$156,2,0))</f>
        <v>4</v>
      </c>
      <c r="BS24" s="215">
        <f>IF(BT24="N.A.",0,Annexe_Pondération!C$17)</f>
        <v>0.25</v>
      </c>
      <c r="BT24" s="216" t="s">
        <v>258</v>
      </c>
      <c r="BU24" s="216" t="s">
        <v>909</v>
      </c>
      <c r="BV24" s="221">
        <f>IF(BX24="","",VLOOKUP(BX24,Annexe_NOTATION!A$160:B$166,2,0))</f>
        <v>4</v>
      </c>
      <c r="BW24" s="215">
        <f>IF(BX24="N.A.",0,Annexe_Pondération!C$18)</f>
        <v>0.25</v>
      </c>
      <c r="BX24" s="214" t="s">
        <v>264</v>
      </c>
      <c r="BY24" s="216"/>
      <c r="BZ24" s="221">
        <f>IF(CB24="","",VLOOKUP(CB24,Annexe_NOTATION!A$170:B$176,2,0))</f>
        <v>4</v>
      </c>
      <c r="CA24" s="215">
        <f>IF(CB24="N.A.",0,Annexe_Pondération!C$19)</f>
        <v>0.25</v>
      </c>
      <c r="CB24" s="216" t="s">
        <v>163</v>
      </c>
      <c r="CC24" s="216" t="s">
        <v>910</v>
      </c>
      <c r="CD24" s="214"/>
      <c r="CE24" s="219">
        <f t="shared" si="4"/>
        <v>4</v>
      </c>
      <c r="CF24" s="68"/>
      <c r="CG24" s="68"/>
      <c r="CH24" s="68"/>
      <c r="CI24" s="68"/>
      <c r="CJ24" s="68"/>
      <c r="CK24" s="68"/>
      <c r="CL24" s="68"/>
      <c r="CM24" s="68"/>
      <c r="CN24" s="68"/>
      <c r="CO24" s="68"/>
      <c r="CP24" s="68"/>
      <c r="CQ24" s="68"/>
      <c r="CR24" s="68"/>
      <c r="CS24" s="68"/>
      <c r="CT24" s="68"/>
      <c r="CU24" s="68"/>
      <c r="CV24" s="68"/>
      <c r="CW24" s="68"/>
      <c r="CX24" s="68"/>
      <c r="CY24" s="68"/>
      <c r="CZ24" s="68"/>
      <c r="DA24" s="68"/>
      <c r="DB24" s="68"/>
      <c r="DC24" s="68"/>
      <c r="DD24" s="68"/>
      <c r="DE24" s="68"/>
      <c r="DF24" s="68"/>
      <c r="DG24" s="68"/>
      <c r="DH24" s="68"/>
      <c r="DI24" s="68"/>
      <c r="DJ24" s="68"/>
      <c r="DK24" s="68"/>
      <c r="DL24" s="68"/>
      <c r="DM24" s="68"/>
      <c r="DN24" s="68"/>
      <c r="DO24" s="68"/>
      <c r="DP24" s="68"/>
      <c r="DQ24" s="68"/>
      <c r="DR24" s="68"/>
      <c r="DS24" s="68"/>
    </row>
    <row r="25" spans="1:123" ht="114.75" x14ac:dyDescent="0.25">
      <c r="A25" s="211" t="s">
        <v>805</v>
      </c>
      <c r="B25" s="214" t="str">
        <f>IF(D25="","",VLOOKUP(D25,Annexe_NOTATION!A$6:B$12,2,0))</f>
        <v>0</v>
      </c>
      <c r="C25" s="215">
        <f>IF(D25="N.A.",0,Annexe_Pondération!C$3)</f>
        <v>0</v>
      </c>
      <c r="D25" s="216" t="s">
        <v>221</v>
      </c>
      <c r="E25" s="217" t="s">
        <v>621</v>
      </c>
      <c r="F25" s="214" t="str">
        <f>IF(H25="","",VLOOKUP(H25,Annexe_NOTATION!A$16:B$22,2,0))</f>
        <v>0</v>
      </c>
      <c r="G25" s="215">
        <f>IF(H25="N.A.",0,Annexe_Pondération!C$4)</f>
        <v>0</v>
      </c>
      <c r="H25" s="216" t="s">
        <v>221</v>
      </c>
      <c r="I25" s="217" t="s">
        <v>621</v>
      </c>
      <c r="J25" s="214">
        <f>IF(L25="","",VLOOKUP(L25,Annexe_NOTATION!A$26:B$32,2,0))</f>
        <v>4</v>
      </c>
      <c r="K25" s="215">
        <f>IF(L25="N.A.",0,Annexe_Pondération!C$5)</f>
        <v>0.2</v>
      </c>
      <c r="L25" s="218" t="s">
        <v>138</v>
      </c>
      <c r="M25" s="216" t="s">
        <v>757</v>
      </c>
      <c r="N25" s="214">
        <f>IF(P25="","",VLOOKUP(P25,Annexe_NOTATION!A$36:B$42,2,0))</f>
        <v>4</v>
      </c>
      <c r="O25" s="215">
        <f>IF(P25="N.A.",0,Annexe_Pondération!C$6)</f>
        <v>0.2978723404255319</v>
      </c>
      <c r="P25" s="216" t="s">
        <v>975</v>
      </c>
      <c r="Q25" s="217" t="s">
        <v>758</v>
      </c>
      <c r="R25" s="214">
        <f>IF(T25="","",VLOOKUP(T25,Annexe_NOTATION!A$46:B$52,2,0))</f>
        <v>4</v>
      </c>
      <c r="S25" s="215">
        <f>IF(T25="N.A.",0,Annexe_Pondération!C$7)</f>
        <v>0.18297872340425531</v>
      </c>
      <c r="T25" s="216" t="s">
        <v>585</v>
      </c>
      <c r="U25" s="216" t="s">
        <v>604</v>
      </c>
      <c r="V25" s="214" t="str">
        <f>IF(X25="","",VLOOKUP(X25,Annexe_NOTATION!A$56:B$62,2,0))</f>
        <v>0</v>
      </c>
      <c r="W25" s="215">
        <f>IF(X25="N.A.",0,Annexe_Pondération!C$8)</f>
        <v>0</v>
      </c>
      <c r="X25" s="216" t="s">
        <v>221</v>
      </c>
      <c r="Y25" s="216" t="s">
        <v>760</v>
      </c>
      <c r="Z25" s="214"/>
      <c r="AA25" s="219">
        <f t="shared" si="0"/>
        <v>4</v>
      </c>
      <c r="AB25" s="220"/>
      <c r="AC25" s="221">
        <f>IF(AE25="","",VLOOKUP(AE25,Annexe_NOTATION!A$67:B$73,2,0))</f>
        <v>0</v>
      </c>
      <c r="AD25" s="215">
        <f>IF(AE25="N.A.",0,Annexe_Pondération!C$9)</f>
        <v>0.5</v>
      </c>
      <c r="AE25" s="218" t="s">
        <v>239</v>
      </c>
      <c r="AF25" s="216" t="s">
        <v>1106</v>
      </c>
      <c r="AG25" s="221">
        <f>IF(AI25="","",VLOOKUP(AI25,Annexe_NOTATION!A$77:B$83,2,0))</f>
        <v>0</v>
      </c>
      <c r="AH25" s="215">
        <f>IF(AI25="N.A.",0,Annexe_Pondération!C$10)</f>
        <v>0.5</v>
      </c>
      <c r="AI25" s="214" t="s">
        <v>403</v>
      </c>
      <c r="AJ25" s="216" t="s">
        <v>806</v>
      </c>
      <c r="AK25" s="214"/>
      <c r="AL25" s="219">
        <f t="shared" si="1"/>
        <v>0</v>
      </c>
      <c r="AM25" s="220"/>
      <c r="AN25" s="221">
        <f>IF(AP25="","",VLOOKUP(AP25,Annexe_NOTATION!A$88:B$94,2,0))</f>
        <v>4</v>
      </c>
      <c r="AO25" s="215">
        <f>IF(AP25="N.A.",0,Annexe_Pondération!C$11)</f>
        <v>0.33333333333333331</v>
      </c>
      <c r="AP25" s="222" t="s">
        <v>242</v>
      </c>
      <c r="AQ25" s="216" t="s">
        <v>807</v>
      </c>
      <c r="AR25" s="221">
        <f>IF(AT25="","",VLOOKUP(AT25,Annexe_NOTATION!A$98:B$104,2,0))</f>
        <v>4</v>
      </c>
      <c r="AS25" s="215">
        <f>IF(AT25="N.A.",0,Annexe_Pondération!C$12)</f>
        <v>0.33333333333333331</v>
      </c>
      <c r="AT25" s="222" t="s">
        <v>665</v>
      </c>
      <c r="AU25" s="216" t="s">
        <v>761</v>
      </c>
      <c r="AV25" s="221">
        <f>IF(AX25="","",VLOOKUP(AX25,Annexe_NOTATION!A$108:B$114,2,0))</f>
        <v>4</v>
      </c>
      <c r="AW25" s="215">
        <f>IF(AX25="N.A.",0,Annexe_Pondération!C$13)</f>
        <v>0.33333333333333331</v>
      </c>
      <c r="AX25" s="216" t="s">
        <v>157</v>
      </c>
      <c r="AY25" s="216"/>
      <c r="AZ25" s="214"/>
      <c r="BA25" s="219">
        <f t="shared" si="2"/>
        <v>4</v>
      </c>
      <c r="BB25" s="220"/>
      <c r="BC25" s="221">
        <f>IF(BE25="","",VLOOKUP(BE25,Annexe_NOTATION!A$119:B$125,2,0))</f>
        <v>2</v>
      </c>
      <c r="BD25" s="215">
        <f>IF(BE25="N.A.",0,Annexe_Pondération!C$14)</f>
        <v>0.5</v>
      </c>
      <c r="BE25" s="224" t="s">
        <v>244</v>
      </c>
      <c r="BF25" s="216" t="s">
        <v>808</v>
      </c>
      <c r="BG25" s="221">
        <f>IF(BI25="","",VLOOKUP(BI25,Annexe_NOTATION!A$129:B$135,2,0))</f>
        <v>4</v>
      </c>
      <c r="BH25" s="215">
        <f>IF(BI25="N.A.",0,Annexe_Pondération!C$15)</f>
        <v>0.5</v>
      </c>
      <c r="BI25" s="216" t="s">
        <v>865</v>
      </c>
      <c r="BJ25" s="216" t="s">
        <v>762</v>
      </c>
      <c r="BK25" s="214"/>
      <c r="BL25" s="219">
        <f t="shared" si="3"/>
        <v>3</v>
      </c>
      <c r="BM25" s="220"/>
      <c r="BN25" s="221" t="str">
        <f>IF(BP25="","",VLOOKUP(BP25,Annexe_NOTATION!A$140:B$146,2,0))</f>
        <v>0</v>
      </c>
      <c r="BO25" s="215">
        <f>IF(BP25="N.A.",0,Annexe_Pondération!C$16)</f>
        <v>0</v>
      </c>
      <c r="BP25" s="224" t="s">
        <v>221</v>
      </c>
      <c r="BQ25" s="216" t="s">
        <v>785</v>
      </c>
      <c r="BR25" s="221">
        <f>IF(BT25="","",VLOOKUP(BT25,Annexe_NOTATION!A$150:B$156,2,0))</f>
        <v>0</v>
      </c>
      <c r="BS25" s="215">
        <f>IF(BT25="N.A.",0,Annexe_Pondération!C$17)</f>
        <v>0.25</v>
      </c>
      <c r="BT25" s="216" t="s">
        <v>256</v>
      </c>
      <c r="BU25" s="216" t="s">
        <v>763</v>
      </c>
      <c r="BV25" s="221">
        <f>IF(BX25="","",VLOOKUP(BX25,Annexe_NOTATION!A$160:B$166,2,0))</f>
        <v>0</v>
      </c>
      <c r="BW25" s="215">
        <f>IF(BX25="N.A.",0,Annexe_Pondération!C$18)</f>
        <v>0.25</v>
      </c>
      <c r="BX25" s="214" t="s">
        <v>259</v>
      </c>
      <c r="BY25" s="216" t="s">
        <v>764</v>
      </c>
      <c r="BZ25" s="221">
        <f>IF(CB25="","",VLOOKUP(CB25,Annexe_NOTATION!A$170:B$176,2,0))</f>
        <v>4</v>
      </c>
      <c r="CA25" s="215">
        <f>IF(CB25="N.A.",0,Annexe_Pondération!C$19)</f>
        <v>0.25</v>
      </c>
      <c r="CB25" s="216" t="s">
        <v>163</v>
      </c>
      <c r="CC25" s="216" t="s">
        <v>765</v>
      </c>
      <c r="CD25" s="214"/>
      <c r="CE25" s="219">
        <f t="shared" si="4"/>
        <v>1.3333333333333333</v>
      </c>
      <c r="CF25" s="68"/>
      <c r="CG25" s="68"/>
      <c r="CH25" s="68"/>
      <c r="CI25" s="68"/>
      <c r="CJ25" s="68"/>
      <c r="CK25" s="68"/>
      <c r="CL25" s="68"/>
      <c r="CM25" s="68"/>
      <c r="CN25" s="68"/>
      <c r="CO25" s="68"/>
      <c r="CP25" s="68"/>
      <c r="CQ25" s="68"/>
      <c r="CR25" s="68"/>
      <c r="CS25" s="68"/>
      <c r="CT25" s="68"/>
      <c r="CU25" s="68"/>
      <c r="CV25" s="68"/>
      <c r="CW25" s="68"/>
      <c r="CX25" s="68"/>
      <c r="CY25" s="68"/>
      <c r="CZ25" s="68"/>
      <c r="DA25" s="68"/>
      <c r="DB25" s="68"/>
      <c r="DC25" s="68"/>
      <c r="DD25" s="68"/>
      <c r="DE25" s="68"/>
      <c r="DF25" s="68"/>
      <c r="DG25" s="68"/>
      <c r="DH25" s="68"/>
      <c r="DI25" s="68"/>
      <c r="DJ25" s="68"/>
      <c r="DK25" s="68"/>
      <c r="DL25" s="68"/>
      <c r="DM25" s="68"/>
      <c r="DN25" s="68"/>
      <c r="DO25" s="68"/>
      <c r="DP25" s="68"/>
      <c r="DQ25" s="68"/>
      <c r="DR25" s="68"/>
      <c r="DS25" s="68"/>
    </row>
    <row r="26" spans="1:123" ht="191.25" x14ac:dyDescent="0.25">
      <c r="A26" s="69" t="s">
        <v>305</v>
      </c>
      <c r="B26" s="214">
        <f>IF(D26="","",VLOOKUP(D26,Annexe_NOTATION!A$6:B$12,2,0))</f>
        <v>4</v>
      </c>
      <c r="C26" s="215">
        <f>IF(D26="N.A.",0,Annexe_Pondération!C$3)</f>
        <v>0.11914893617021277</v>
      </c>
      <c r="D26" s="216" t="s">
        <v>151</v>
      </c>
      <c r="E26" s="330" t="s">
        <v>1077</v>
      </c>
      <c r="F26" s="214">
        <f>IF(H26="","",VLOOKUP(H26,Annexe_NOTATION!A$16:B$22,2,0))</f>
        <v>4</v>
      </c>
      <c r="G26" s="215">
        <f>IF(H26="N.A.",0,Annexe_Pondération!C$4)</f>
        <v>0.13191489361702127</v>
      </c>
      <c r="H26" s="216" t="s">
        <v>154</v>
      </c>
      <c r="I26" s="216" t="s">
        <v>314</v>
      </c>
      <c r="J26" s="214">
        <f>IF(L26="","",VLOOKUP(L26,Annexe_NOTATION!A$26:B$32,2,0))</f>
        <v>4</v>
      </c>
      <c r="K26" s="215">
        <f>IF(L26="N.A.",0,Annexe_Pondération!C$5)</f>
        <v>0.2</v>
      </c>
      <c r="L26" s="218" t="s">
        <v>138</v>
      </c>
      <c r="M26" s="216" t="s">
        <v>438</v>
      </c>
      <c r="N26" s="214">
        <f>IF(P26="","",VLOOKUP(P26,Annexe_NOTATION!A$36:B$42,2,0))</f>
        <v>4</v>
      </c>
      <c r="O26" s="215">
        <f>IF(P26="N.A.",0,Annexe_Pondération!C$6)</f>
        <v>0.2978723404255319</v>
      </c>
      <c r="P26" s="216" t="s">
        <v>975</v>
      </c>
      <c r="Q26" s="216" t="s">
        <v>590</v>
      </c>
      <c r="R26" s="214">
        <f>IF(T26="","",VLOOKUP(T26,Annexe_NOTATION!A$46:B$52,2,0))</f>
        <v>2</v>
      </c>
      <c r="S26" s="215">
        <f>IF(T26="N.A.",0,Annexe_Pondération!C$7)</f>
        <v>0.18297872340425531</v>
      </c>
      <c r="T26" s="216" t="s">
        <v>586</v>
      </c>
      <c r="U26" s="216" t="s">
        <v>591</v>
      </c>
      <c r="V26" s="214">
        <f>IF(X26="","",VLOOKUP(X26,Annexe_NOTATION!A$56:B$62,2,0))</f>
        <v>2</v>
      </c>
      <c r="W26" s="215">
        <f>IF(X26="N.A.",0,Annexe_Pondération!C$8)</f>
        <v>6.8085106382978725E-2</v>
      </c>
      <c r="X26" s="216" t="s">
        <v>788</v>
      </c>
      <c r="Y26" s="216" t="s">
        <v>316</v>
      </c>
      <c r="Z26" s="214"/>
      <c r="AA26" s="219">
        <f t="shared" si="0"/>
        <v>3.4978723404255319</v>
      </c>
      <c r="AB26" s="220"/>
      <c r="AC26" s="221">
        <f>IF(AE26="","",VLOOKUP(AE26,Annexe_NOTATION!A$67:B$73,2,0))</f>
        <v>2</v>
      </c>
      <c r="AD26" s="215">
        <f>IF(AE26="N.A.",0,Annexe_Pondération!C$9)</f>
        <v>0.5</v>
      </c>
      <c r="AE26" s="218" t="s">
        <v>238</v>
      </c>
      <c r="AF26" s="216" t="s">
        <v>664</v>
      </c>
      <c r="AG26" s="221">
        <f>IF(AI26="","",VLOOKUP(AI26,Annexe_NOTATION!A$77:B$83,2,0))</f>
        <v>3</v>
      </c>
      <c r="AH26" s="215">
        <f>IF(AI26="N.A.",0,Annexe_Pondération!C$10)</f>
        <v>0.5</v>
      </c>
      <c r="AI26" s="214" t="s">
        <v>465</v>
      </c>
      <c r="AJ26" s="216" t="s">
        <v>1057</v>
      </c>
      <c r="AK26" s="214"/>
      <c r="AL26" s="219">
        <f t="shared" si="1"/>
        <v>2.5</v>
      </c>
      <c r="AM26" s="220"/>
      <c r="AN26" s="221">
        <f>IF(AP26="","",VLOOKUP(AP26,Annexe_NOTATION!A$88:B$94,2,0))</f>
        <v>4</v>
      </c>
      <c r="AO26" s="215">
        <f>IF(AP26="N.A.",0,Annexe_Pondération!C$11)</f>
        <v>0.33333333333333331</v>
      </c>
      <c r="AP26" s="222" t="s">
        <v>242</v>
      </c>
      <c r="AQ26" s="216" t="s">
        <v>317</v>
      </c>
      <c r="AR26" s="221">
        <f>IF(AT26="","",VLOOKUP(AT26,Annexe_NOTATION!A$98:B$104,2,0))</f>
        <v>4</v>
      </c>
      <c r="AS26" s="215">
        <f>IF(AT26="N.A.",0,Annexe_Pondération!C$12)</f>
        <v>0.33333333333333331</v>
      </c>
      <c r="AT26" s="223" t="s">
        <v>665</v>
      </c>
      <c r="AU26" s="216" t="s">
        <v>318</v>
      </c>
      <c r="AV26" s="221">
        <f>IF(AX26="","",VLOOKUP(AX26,Annexe_NOTATION!A$108:B$114,2,0))</f>
        <v>4</v>
      </c>
      <c r="AW26" s="215">
        <f>IF(AX26="N.A.",0,Annexe_Pondération!C$13)</f>
        <v>0.33333333333333331</v>
      </c>
      <c r="AX26" s="216" t="s">
        <v>157</v>
      </c>
      <c r="AY26" s="216"/>
      <c r="AZ26" s="214"/>
      <c r="BA26" s="219">
        <f t="shared" si="2"/>
        <v>4</v>
      </c>
      <c r="BB26" s="220"/>
      <c r="BC26" s="221">
        <f>IF(BE26="","",VLOOKUP(BE26,Annexe_NOTATION!A$119:B$125,2,0))</f>
        <v>0</v>
      </c>
      <c r="BD26" s="215">
        <f>IF(BE26="N.A.",0,Annexe_Pondération!C$14)</f>
        <v>0.5</v>
      </c>
      <c r="BE26" s="224" t="s">
        <v>246</v>
      </c>
      <c r="BF26" s="216" t="s">
        <v>546</v>
      </c>
      <c r="BG26" s="221">
        <f>IF(BI26="","",VLOOKUP(BI26,Annexe_NOTATION!A$129:B$135,2,0))</f>
        <v>2</v>
      </c>
      <c r="BH26" s="215">
        <f>IF(BI26="N.A.",0,Annexe_Pondération!C$15)</f>
        <v>0.5</v>
      </c>
      <c r="BI26" s="216" t="s">
        <v>863</v>
      </c>
      <c r="BJ26" s="216" t="s">
        <v>985</v>
      </c>
      <c r="BK26" s="214"/>
      <c r="BL26" s="219">
        <f t="shared" si="3"/>
        <v>1</v>
      </c>
      <c r="BM26" s="220"/>
      <c r="BN26" s="221">
        <f>IF(BP26="","",VLOOKUP(BP26,Annexe_NOTATION!A$140:B$146,2,0))</f>
        <v>0</v>
      </c>
      <c r="BO26" s="215">
        <f>IF(BP26="N.A.",0,Annexe_Pondération!C$16)</f>
        <v>0.25</v>
      </c>
      <c r="BP26" s="218" t="s">
        <v>252</v>
      </c>
      <c r="BQ26" s="216" t="s">
        <v>439</v>
      </c>
      <c r="BR26" s="221">
        <f>IF(BT26="","",VLOOKUP(BT26,Annexe_NOTATION!A$150:B$156,2,0))</f>
        <v>2</v>
      </c>
      <c r="BS26" s="215">
        <f>IF(BT26="N.A.",0,Annexe_Pondération!C$17)</f>
        <v>0.25</v>
      </c>
      <c r="BT26" s="216" t="s">
        <v>257</v>
      </c>
      <c r="BU26" s="216" t="s">
        <v>320</v>
      </c>
      <c r="BV26" s="221">
        <f>IF(BX26="","",VLOOKUP(BX26,Annexe_NOTATION!A$160:B$166,2,0))</f>
        <v>0</v>
      </c>
      <c r="BW26" s="215">
        <f>IF(BX26="N.A.",0,Annexe_Pondération!C$18)</f>
        <v>0.25</v>
      </c>
      <c r="BX26" s="214" t="s">
        <v>259</v>
      </c>
      <c r="BY26" s="216" t="s">
        <v>440</v>
      </c>
      <c r="BZ26" s="221">
        <f>IF(CB26="","",VLOOKUP(CB26,Annexe_NOTATION!A$170:B$176,2,0))</f>
        <v>4</v>
      </c>
      <c r="CA26" s="215">
        <f>IF(CB26="N.A.",0,Annexe_Pondération!C$19)</f>
        <v>0.25</v>
      </c>
      <c r="CB26" s="217" t="s">
        <v>163</v>
      </c>
      <c r="CC26" s="216" t="s">
        <v>202</v>
      </c>
      <c r="CD26" s="214"/>
      <c r="CE26" s="219">
        <f t="shared" si="4"/>
        <v>1.5</v>
      </c>
      <c r="CF26" s="68"/>
      <c r="CG26" s="68"/>
      <c r="CH26" s="68"/>
      <c r="CI26" s="68"/>
      <c r="CJ26" s="68"/>
      <c r="CK26" s="68"/>
      <c r="CL26" s="68"/>
      <c r="CM26" s="68"/>
      <c r="CN26" s="68"/>
      <c r="CO26" s="68"/>
      <c r="CP26" s="68"/>
      <c r="CQ26" s="68"/>
      <c r="CR26" s="68"/>
      <c r="CS26" s="68"/>
      <c r="CT26" s="68"/>
      <c r="CU26" s="68"/>
      <c r="CV26" s="68"/>
      <c r="CW26" s="68"/>
      <c r="CX26" s="68"/>
      <c r="CY26" s="68"/>
      <c r="CZ26" s="68"/>
      <c r="DA26" s="68"/>
      <c r="DB26" s="68"/>
      <c r="DC26" s="68"/>
      <c r="DD26" s="68"/>
      <c r="DE26" s="68"/>
      <c r="DF26" s="68"/>
      <c r="DG26" s="68"/>
      <c r="DH26" s="68"/>
      <c r="DI26" s="68"/>
      <c r="DJ26" s="68"/>
      <c r="DK26" s="68"/>
      <c r="DL26" s="68"/>
      <c r="DM26" s="68"/>
      <c r="DN26" s="68"/>
      <c r="DO26" s="68"/>
      <c r="DP26" s="68"/>
      <c r="DQ26" s="68"/>
      <c r="DR26" s="68"/>
      <c r="DS26" s="68"/>
    </row>
    <row r="27" spans="1:123" ht="114.75" x14ac:dyDescent="0.25">
      <c r="A27" s="69" t="s">
        <v>204</v>
      </c>
      <c r="B27" s="214">
        <f>IF(D27="","",VLOOKUP(D27,Annexe_NOTATION!A$6:B$12,2,0))</f>
        <v>4</v>
      </c>
      <c r="C27" s="215">
        <f>IF(D27="N.A.",0,Annexe_Pondération!C$3)</f>
        <v>0.11914893617021277</v>
      </c>
      <c r="D27" s="216" t="s">
        <v>151</v>
      </c>
      <c r="E27" s="216"/>
      <c r="F27" s="214">
        <f>IF(H27="","",VLOOKUP(H27,Annexe_NOTATION!A$16:B$22,2,0))</f>
        <v>4</v>
      </c>
      <c r="G27" s="215">
        <f>IF(H27="N.A.",0,Annexe_Pondération!C$4)</f>
        <v>0.13191489361702127</v>
      </c>
      <c r="H27" s="216" t="s">
        <v>154</v>
      </c>
      <c r="I27" s="218" t="s">
        <v>313</v>
      </c>
      <c r="J27" s="214">
        <f>IF(L27="","",VLOOKUP(L27,Annexe_NOTATION!A$26:B$32,2,0))</f>
        <v>4</v>
      </c>
      <c r="K27" s="215">
        <f>IF(L27="N.A.",0,Annexe_Pondération!C$5)</f>
        <v>0.2</v>
      </c>
      <c r="L27" s="218" t="s">
        <v>138</v>
      </c>
      <c r="M27" s="216" t="s">
        <v>200</v>
      </c>
      <c r="N27" s="214">
        <f>IF(P27="","",VLOOKUP(P27,Annexe_NOTATION!A$36:B$42,2,0))</f>
        <v>4</v>
      </c>
      <c r="O27" s="215">
        <f>IF(P27="N.A.",0,Annexe_Pondération!C$6)</f>
        <v>0.2978723404255319</v>
      </c>
      <c r="P27" s="216" t="s">
        <v>975</v>
      </c>
      <c r="Q27" s="218" t="s">
        <v>976</v>
      </c>
      <c r="R27" s="214">
        <f>IF(T27="","",VLOOKUP(T27,Annexe_NOTATION!A$46:B$52,2,0))</f>
        <v>4</v>
      </c>
      <c r="S27" s="215">
        <f>IF(T27="N.A.",0,Annexe_Pondération!C$7)</f>
        <v>0.18297872340425531</v>
      </c>
      <c r="T27" s="216" t="s">
        <v>585</v>
      </c>
      <c r="U27" s="216" t="s">
        <v>1112</v>
      </c>
      <c r="V27" s="214">
        <f>IF(X27="","",VLOOKUP(X27,Annexe_NOTATION!A$56:B$62,2,0))</f>
        <v>2</v>
      </c>
      <c r="W27" s="215">
        <f>IF(X27="N.A.",0,Annexe_Pondération!C$8)</f>
        <v>6.8085106382978725E-2</v>
      </c>
      <c r="X27" s="216" t="s">
        <v>788</v>
      </c>
      <c r="Y27" s="218" t="s">
        <v>1113</v>
      </c>
      <c r="Z27" s="214"/>
      <c r="AA27" s="219">
        <f t="shared" si="0"/>
        <v>3.8638297872340424</v>
      </c>
      <c r="AB27" s="220"/>
      <c r="AC27" s="221">
        <f>IF(AE27="","",VLOOKUP(AE27,Annexe_NOTATION!A$67:B$73,2,0))</f>
        <v>0</v>
      </c>
      <c r="AD27" s="215">
        <f>IF(AE27="N.A.",0,Annexe_Pondération!C$9)</f>
        <v>0.5</v>
      </c>
      <c r="AE27" s="218" t="s">
        <v>239</v>
      </c>
      <c r="AF27" s="216" t="s">
        <v>197</v>
      </c>
      <c r="AG27" s="221">
        <f>IF(AI27="","",VLOOKUP(AI27,Annexe_NOTATION!A$77:B$83,2,0))</f>
        <v>3</v>
      </c>
      <c r="AH27" s="215">
        <f>IF(AI27="N.A.",0,Annexe_Pondération!C$10)</f>
        <v>0.5</v>
      </c>
      <c r="AI27" s="214" t="s">
        <v>465</v>
      </c>
      <c r="AJ27" s="216" t="s">
        <v>1061</v>
      </c>
      <c r="AK27" s="214"/>
      <c r="AL27" s="219">
        <f t="shared" si="1"/>
        <v>1.5</v>
      </c>
      <c r="AM27" s="220"/>
      <c r="AN27" s="221">
        <f>IF(AP27="","",VLOOKUP(AP27,Annexe_NOTATION!A$88:B$94,2,0))</f>
        <v>4</v>
      </c>
      <c r="AO27" s="215">
        <f>IF(AP27="N.A.",0,Annexe_Pondération!C$11)</f>
        <v>0.33333333333333331</v>
      </c>
      <c r="AP27" s="222" t="s">
        <v>242</v>
      </c>
      <c r="AQ27" s="216" t="s">
        <v>198</v>
      </c>
      <c r="AR27" s="221">
        <f>IF(AT27="","",VLOOKUP(AT27,Annexe_NOTATION!A$98:B$104,2,0))</f>
        <v>4</v>
      </c>
      <c r="AS27" s="215">
        <f>IF(AT27="N.A.",0,Annexe_Pondération!C$12)</f>
        <v>0.33333333333333331</v>
      </c>
      <c r="AT27" s="223" t="s">
        <v>665</v>
      </c>
      <c r="AU27" s="216" t="s">
        <v>344</v>
      </c>
      <c r="AV27" s="221">
        <f>IF(AX27="","",VLOOKUP(AX27,Annexe_NOTATION!A$108:B$114,2,0))</f>
        <v>4</v>
      </c>
      <c r="AW27" s="215">
        <f>IF(AX27="N.A.",0,Annexe_Pondération!C$13)</f>
        <v>0.33333333333333331</v>
      </c>
      <c r="AX27" s="216" t="s">
        <v>157</v>
      </c>
      <c r="AY27" s="216" t="s">
        <v>181</v>
      </c>
      <c r="AZ27" s="214"/>
      <c r="BA27" s="219">
        <f t="shared" si="2"/>
        <v>4</v>
      </c>
      <c r="BB27" s="220"/>
      <c r="BC27" s="221">
        <f>IF(BE27="","",VLOOKUP(BE27,Annexe_NOTATION!A$119:B$125,2,0))</f>
        <v>1</v>
      </c>
      <c r="BD27" s="215">
        <f>IF(BE27="N.A.",0,Annexe_Pondération!C$14)</f>
        <v>0.5</v>
      </c>
      <c r="BE27" s="218" t="s">
        <v>245</v>
      </c>
      <c r="BF27" s="216" t="s">
        <v>539</v>
      </c>
      <c r="BG27" s="221">
        <f>IF(BI27="","",VLOOKUP(BI27,Annexe_NOTATION!A$129:B$135,2,0))</f>
        <v>2</v>
      </c>
      <c r="BH27" s="215">
        <f>IF(BI27="N.A.",0,Annexe_Pondération!C$15)</f>
        <v>0.5</v>
      </c>
      <c r="BI27" s="216" t="s">
        <v>863</v>
      </c>
      <c r="BJ27" s="216" t="s">
        <v>319</v>
      </c>
      <c r="BK27" s="214"/>
      <c r="BL27" s="219">
        <f t="shared" si="3"/>
        <v>1.5</v>
      </c>
      <c r="BM27" s="220"/>
      <c r="BN27" s="221">
        <f>IF(BP27="","",VLOOKUP(BP27,Annexe_NOTATION!A$140:B$146,2,0))</f>
        <v>4</v>
      </c>
      <c r="BO27" s="215">
        <f>IF(BP27="N.A.",0,Annexe_Pondération!C$16)</f>
        <v>0.25</v>
      </c>
      <c r="BP27" s="218" t="s">
        <v>143</v>
      </c>
      <c r="BQ27" s="216"/>
      <c r="BR27" s="221">
        <f>IF(BT27="","",VLOOKUP(BT27,Annexe_NOTATION!A$150:B$156,2,0))</f>
        <v>2</v>
      </c>
      <c r="BS27" s="215">
        <f>IF(BT27="N.A.",0,Annexe_Pondération!C$17)</f>
        <v>0.25</v>
      </c>
      <c r="BT27" s="216" t="s">
        <v>257</v>
      </c>
      <c r="BU27" s="216" t="s">
        <v>201</v>
      </c>
      <c r="BV27" s="221">
        <f>IF(BX27="","",VLOOKUP(BX27,Annexe_NOTATION!A$160:B$166,2,0))</f>
        <v>1</v>
      </c>
      <c r="BW27" s="215">
        <f>IF(BX27="N.A.",0,Annexe_Pondération!C$18)</f>
        <v>0.25</v>
      </c>
      <c r="BX27" s="214" t="s">
        <v>191</v>
      </c>
      <c r="BY27" s="216" t="s">
        <v>346</v>
      </c>
      <c r="BZ27" s="221">
        <f>IF(CB27="","",VLOOKUP(CB27,Annexe_NOTATION!A$170:B$176,2,0))</f>
        <v>4</v>
      </c>
      <c r="CA27" s="215">
        <f>IF(CB27="N.A.",0,Annexe_Pondération!C$19)</f>
        <v>0.25</v>
      </c>
      <c r="CB27" s="216" t="s">
        <v>163</v>
      </c>
      <c r="CC27" s="216" t="s">
        <v>202</v>
      </c>
      <c r="CD27" s="214"/>
      <c r="CE27" s="219">
        <f t="shared" si="4"/>
        <v>2.75</v>
      </c>
      <c r="CF27" s="68"/>
      <c r="CG27" s="68"/>
      <c r="CH27" s="68"/>
      <c r="CI27" s="68"/>
      <c r="CJ27" s="68"/>
      <c r="CK27" s="68"/>
      <c r="CL27" s="68"/>
      <c r="CM27" s="68"/>
      <c r="CN27" s="68"/>
      <c r="CO27" s="68"/>
      <c r="CP27" s="68"/>
      <c r="CQ27" s="68"/>
      <c r="CR27" s="68"/>
      <c r="CS27" s="68"/>
      <c r="CT27" s="68"/>
      <c r="CU27" s="68"/>
      <c r="CV27" s="68"/>
      <c r="CW27" s="68"/>
      <c r="CX27" s="68"/>
      <c r="CY27" s="68"/>
      <c r="CZ27" s="68"/>
      <c r="DA27" s="68"/>
      <c r="DB27" s="68"/>
      <c r="DC27" s="68"/>
      <c r="DD27" s="68"/>
      <c r="DE27" s="68"/>
      <c r="DF27" s="68"/>
      <c r="DG27" s="68"/>
      <c r="DH27" s="68"/>
      <c r="DI27" s="68"/>
      <c r="DJ27" s="68"/>
      <c r="DK27" s="68"/>
      <c r="DL27" s="68"/>
      <c r="DM27" s="68"/>
      <c r="DN27" s="68"/>
      <c r="DO27" s="68"/>
      <c r="DP27" s="68"/>
      <c r="DQ27" s="68"/>
      <c r="DR27" s="68"/>
      <c r="DS27" s="68"/>
    </row>
    <row r="28" spans="1:123" ht="153" x14ac:dyDescent="0.25">
      <c r="A28" s="92" t="s">
        <v>378</v>
      </c>
      <c r="B28" s="214">
        <f>IF(D28="","",VLOOKUP(D28,Annexe_NOTATION!A$6:B$12,2,0))</f>
        <v>0</v>
      </c>
      <c r="C28" s="215">
        <f>IF(D28="N.A.",0,Annexe_Pondération!C$3)</f>
        <v>0.11914893617021277</v>
      </c>
      <c r="D28" s="216" t="s">
        <v>147</v>
      </c>
      <c r="E28" s="216" t="s">
        <v>380</v>
      </c>
      <c r="F28" s="214">
        <f>IF(H28="","",VLOOKUP(H28,Annexe_NOTATION!A$16:B$22,2,0))</f>
        <v>4</v>
      </c>
      <c r="G28" s="215">
        <f>IF(H28="N.A.",0,Annexe_Pondération!C$4)</f>
        <v>0.13191489361702127</v>
      </c>
      <c r="H28" s="216" t="s">
        <v>154</v>
      </c>
      <c r="I28" s="218" t="s">
        <v>381</v>
      </c>
      <c r="J28" s="214">
        <f>IF(L28="","",VLOOKUP(L28,Annexe_NOTATION!A$26:B$32,2,0))</f>
        <v>4</v>
      </c>
      <c r="K28" s="215">
        <f>IF(L28="N.A.",0,Annexe_Pondération!C$5)</f>
        <v>0.2</v>
      </c>
      <c r="L28" s="218" t="s">
        <v>138</v>
      </c>
      <c r="M28" s="216" t="s">
        <v>382</v>
      </c>
      <c r="N28" s="214">
        <f>IF(P28="","",VLOOKUP(P28,Annexe_NOTATION!A$36:B$42,2,0))</f>
        <v>0</v>
      </c>
      <c r="O28" s="215">
        <f>IF(P28="N.A.",0,Annexe_Pondération!C$6)</f>
        <v>0.2978723404255319</v>
      </c>
      <c r="P28" s="217" t="s">
        <v>835</v>
      </c>
      <c r="Q28" s="216" t="s">
        <v>1046</v>
      </c>
      <c r="R28" s="214">
        <f>IF(T28="","",VLOOKUP(T28,Annexe_NOTATION!A$46:B$52,2,0))</f>
        <v>1</v>
      </c>
      <c r="S28" s="215">
        <f>IF(T28="N.A.",0,Annexe_Pondération!C$7)</f>
        <v>0.18297872340425531</v>
      </c>
      <c r="T28" s="216" t="s">
        <v>587</v>
      </c>
      <c r="U28" s="216" t="s">
        <v>592</v>
      </c>
      <c r="V28" s="214">
        <f>IF(X28="","",VLOOKUP(X28,Annexe_NOTATION!A$56:B$62,2,0))</f>
        <v>0</v>
      </c>
      <c r="W28" s="215">
        <f>IF(X28="N.A.",0,Annexe_Pondération!C$8)</f>
        <v>6.8085106382978725E-2</v>
      </c>
      <c r="X28" s="216" t="s">
        <v>630</v>
      </c>
      <c r="Y28" s="216" t="s">
        <v>369</v>
      </c>
      <c r="Z28" s="214"/>
      <c r="AA28" s="219">
        <f t="shared" si="0"/>
        <v>1.5106382978723405</v>
      </c>
      <c r="AB28" s="220"/>
      <c r="AC28" s="221">
        <f>IF(AE28="","",VLOOKUP(AE28,Annexe_NOTATION!A$67:B$73,2,0))</f>
        <v>0</v>
      </c>
      <c r="AD28" s="215">
        <f>IF(AE28="N.A.",0,Annexe_Pondération!C$9)</f>
        <v>0.5</v>
      </c>
      <c r="AE28" s="218" t="s">
        <v>239</v>
      </c>
      <c r="AF28" s="216" t="s">
        <v>385</v>
      </c>
      <c r="AG28" s="221">
        <f>IF(AI28="","",VLOOKUP(AI28,Annexe_NOTATION!A$77:B$83,2,0))</f>
        <v>1</v>
      </c>
      <c r="AH28" s="215">
        <f>IF(AI28="N.A.",0,Annexe_Pondération!C$10)</f>
        <v>0.5</v>
      </c>
      <c r="AI28" s="214" t="s">
        <v>158</v>
      </c>
      <c r="AJ28" s="217" t="s">
        <v>947</v>
      </c>
      <c r="AK28" s="214"/>
      <c r="AL28" s="219">
        <f t="shared" si="1"/>
        <v>0.5</v>
      </c>
      <c r="AM28" s="220"/>
      <c r="AN28" s="221">
        <f>IF(AP28="","",VLOOKUP(AP28,Annexe_NOTATION!A$88:B$94,2,0))</f>
        <v>4</v>
      </c>
      <c r="AO28" s="215">
        <f>IF(AP28="N.A.",0,Annexe_Pondération!C$11)</f>
        <v>0.33333333333333331</v>
      </c>
      <c r="AP28" s="222" t="s">
        <v>242</v>
      </c>
      <c r="AQ28" s="216" t="s">
        <v>386</v>
      </c>
      <c r="AR28" s="221">
        <f>IF(AT28="","",VLOOKUP(AT28,Annexe_NOTATION!A$98:B$104,2,0))</f>
        <v>1</v>
      </c>
      <c r="AS28" s="215">
        <f>IF(AT28="N.A.",0,Annexe_Pondération!C$12)</f>
        <v>0.33333333333333331</v>
      </c>
      <c r="AT28" s="222" t="s">
        <v>661</v>
      </c>
      <c r="AU28" s="216" t="s">
        <v>751</v>
      </c>
      <c r="AV28" s="221">
        <f>IF(AX28="","",VLOOKUP(AX28,Annexe_NOTATION!A$108:B$114,2,0))</f>
        <v>4</v>
      </c>
      <c r="AW28" s="215">
        <f>IF(AX28="N.A.",0,Annexe_Pondération!C$13)</f>
        <v>0.33333333333333331</v>
      </c>
      <c r="AX28" s="216" t="s">
        <v>157</v>
      </c>
      <c r="AY28" s="216" t="s">
        <v>181</v>
      </c>
      <c r="AZ28" s="214"/>
      <c r="BA28" s="219">
        <f t="shared" si="2"/>
        <v>3</v>
      </c>
      <c r="BB28" s="220"/>
      <c r="BC28" s="221">
        <f>IF(BE28="","",VLOOKUP(BE28,Annexe_NOTATION!A$119:B$125,2,0))</f>
        <v>0</v>
      </c>
      <c r="BD28" s="215">
        <f>IF(BE28="N.A.",0,Annexe_Pondération!C$14)</f>
        <v>0.5</v>
      </c>
      <c r="BE28" s="224" t="s">
        <v>246</v>
      </c>
      <c r="BF28" s="216" t="s">
        <v>819</v>
      </c>
      <c r="BG28" s="221">
        <f>IF(BI28="","",VLOOKUP(BI28,Annexe_NOTATION!A$129:B$135,2,0))</f>
        <v>2</v>
      </c>
      <c r="BH28" s="215">
        <f>IF(BI28="N.A.",0,Annexe_Pondération!C$15)</f>
        <v>0.5</v>
      </c>
      <c r="BI28" s="216" t="s">
        <v>863</v>
      </c>
      <c r="BJ28" s="216" t="s">
        <v>387</v>
      </c>
      <c r="BK28" s="214"/>
      <c r="BL28" s="219">
        <f t="shared" si="3"/>
        <v>1</v>
      </c>
      <c r="BM28" s="220"/>
      <c r="BN28" s="221">
        <f>IF(BP28="","",VLOOKUP(BP28,Annexe_NOTATION!A$140:B$146,2,0))</f>
        <v>2</v>
      </c>
      <c r="BO28" s="215">
        <f>IF(BP28="N.A.",0,Annexe_Pondération!C$16)</f>
        <v>0.25</v>
      </c>
      <c r="BP28" s="218" t="s">
        <v>254</v>
      </c>
      <c r="BQ28" s="216" t="s">
        <v>388</v>
      </c>
      <c r="BR28" s="221">
        <f>IF(BT28="","",VLOOKUP(BT28,Annexe_NOTATION!A$150:B$156,2,0))</f>
        <v>0</v>
      </c>
      <c r="BS28" s="215">
        <f>IF(BT28="N.A.",0,Annexe_Pondération!C$17)</f>
        <v>0.25</v>
      </c>
      <c r="BT28" s="216" t="s">
        <v>256</v>
      </c>
      <c r="BU28" s="216" t="s">
        <v>390</v>
      </c>
      <c r="BV28" s="221">
        <f>IF(BX28="","",VLOOKUP(BX28,Annexe_NOTATION!A$160:B$166,2,0))</f>
        <v>4</v>
      </c>
      <c r="BW28" s="215">
        <f>IF(BX28="N.A.",0,Annexe_Pondération!C$18)</f>
        <v>0.25</v>
      </c>
      <c r="BX28" s="214" t="s">
        <v>264</v>
      </c>
      <c r="BY28" s="216" t="s">
        <v>794</v>
      </c>
      <c r="BZ28" s="221">
        <f>IF(CB28="","",VLOOKUP(CB28,Annexe_NOTATION!A$170:B$176,2,0))</f>
        <v>4</v>
      </c>
      <c r="CA28" s="215">
        <f>IF(CB28="N.A.",0,Annexe_Pondération!C$19)</f>
        <v>0.25</v>
      </c>
      <c r="CB28" s="217" t="s">
        <v>163</v>
      </c>
      <c r="CC28" s="216" t="s">
        <v>391</v>
      </c>
      <c r="CD28" s="214"/>
      <c r="CE28" s="219">
        <f t="shared" si="4"/>
        <v>2.5</v>
      </c>
      <c r="CF28" s="68"/>
      <c r="CG28" s="68"/>
      <c r="CH28" s="68"/>
      <c r="CI28" s="68"/>
      <c r="CJ28" s="68"/>
      <c r="CK28" s="68"/>
      <c r="CL28" s="68"/>
      <c r="CM28" s="68"/>
      <c r="CN28" s="68"/>
      <c r="CO28" s="68"/>
      <c r="CP28" s="68"/>
      <c r="CQ28" s="68"/>
      <c r="CR28" s="68"/>
      <c r="CS28" s="68"/>
      <c r="CT28" s="68"/>
      <c r="CU28" s="68"/>
      <c r="CV28" s="68"/>
      <c r="CW28" s="68"/>
      <c r="CX28" s="68"/>
      <c r="CY28" s="68"/>
      <c r="CZ28" s="68"/>
      <c r="DA28" s="68"/>
      <c r="DB28" s="68"/>
      <c r="DC28" s="68"/>
      <c r="DD28" s="68"/>
      <c r="DE28" s="68"/>
      <c r="DF28" s="68"/>
      <c r="DG28" s="68"/>
      <c r="DH28" s="68"/>
      <c r="DI28" s="68"/>
      <c r="DJ28" s="68"/>
      <c r="DK28" s="68"/>
      <c r="DL28" s="68"/>
      <c r="DM28" s="68"/>
      <c r="DN28" s="68"/>
      <c r="DO28" s="68"/>
      <c r="DP28" s="68"/>
      <c r="DQ28" s="68"/>
      <c r="DR28" s="68"/>
      <c r="DS28" s="68"/>
    </row>
    <row r="29" spans="1:123" ht="114.75" x14ac:dyDescent="0.25">
      <c r="A29" s="69" t="s">
        <v>535</v>
      </c>
      <c r="B29" s="214">
        <f>IF(D29="","",VLOOKUP(D29,Annexe_NOTATION!A$6:B$12,2,0))</f>
        <v>0</v>
      </c>
      <c r="C29" s="215">
        <f>IF(D29="N.A.",0,Annexe_Pondération!C$3)</f>
        <v>0.11914893617021277</v>
      </c>
      <c r="D29" s="216" t="s">
        <v>147</v>
      </c>
      <c r="E29" s="216" t="s">
        <v>536</v>
      </c>
      <c r="F29" s="214">
        <f>IF(H29="","",VLOOKUP(H29,Annexe_NOTATION!A$16:B$22,2,0))</f>
        <v>4</v>
      </c>
      <c r="G29" s="215">
        <f>IF(H29="N.A.",0,Annexe_Pondération!C$4)</f>
        <v>0.13191489361702127</v>
      </c>
      <c r="H29" s="216" t="s">
        <v>154</v>
      </c>
      <c r="I29" s="218" t="s">
        <v>381</v>
      </c>
      <c r="J29" s="214">
        <f>IF(L29="","",VLOOKUP(L29,Annexe_NOTATION!A$26:B$32,2,0))</f>
        <v>2</v>
      </c>
      <c r="K29" s="215">
        <f>IF(L29="N.A.",0,Annexe_Pondération!C$5)</f>
        <v>0.2</v>
      </c>
      <c r="L29" s="218" t="s">
        <v>152</v>
      </c>
      <c r="M29" s="216" t="s">
        <v>561</v>
      </c>
      <c r="N29" s="214">
        <f>IF(P29="","",VLOOKUP(P29,Annexe_NOTATION!A$36:B$42,2,0))</f>
        <v>0</v>
      </c>
      <c r="O29" s="215">
        <f>IF(P29="N.A.",0,Annexe_Pondération!C$6)</f>
        <v>0.2978723404255319</v>
      </c>
      <c r="P29" s="217" t="s">
        <v>835</v>
      </c>
      <c r="Q29" s="217" t="s">
        <v>1046</v>
      </c>
      <c r="R29" s="214">
        <f>IF(T29="","",VLOOKUP(T29,Annexe_NOTATION!A$46:B$52,2,0))</f>
        <v>1</v>
      </c>
      <c r="S29" s="215">
        <f>IF(T29="N.A.",0,Annexe_Pondération!C$7)</f>
        <v>0.18297872340425531</v>
      </c>
      <c r="T29" s="216" t="s">
        <v>587</v>
      </c>
      <c r="U29" s="216" t="s">
        <v>592</v>
      </c>
      <c r="V29" s="214">
        <f>IF(X29="","",VLOOKUP(X29,Annexe_NOTATION!A$56:B$62,2,0))</f>
        <v>0</v>
      </c>
      <c r="W29" s="215">
        <f>IF(X29="N.A.",0,Annexe_Pondération!C$8)</f>
        <v>6.8085106382978725E-2</v>
      </c>
      <c r="X29" s="217" t="s">
        <v>630</v>
      </c>
      <c r="Y29" s="216" t="s">
        <v>593</v>
      </c>
      <c r="Z29" s="214"/>
      <c r="AA29" s="219">
        <f t="shared" si="0"/>
        <v>1.1106382978723404</v>
      </c>
      <c r="AB29" s="220"/>
      <c r="AC29" s="221">
        <f>IF(AE29="","",VLOOKUP(AE29,Annexe_NOTATION!A$67:B$73,2,0))</f>
        <v>0</v>
      </c>
      <c r="AD29" s="215">
        <f>IF(AE29="N.A.",0,Annexe_Pondération!C$9)</f>
        <v>0.5</v>
      </c>
      <c r="AE29" s="218" t="s">
        <v>239</v>
      </c>
      <c r="AF29" s="216" t="s">
        <v>478</v>
      </c>
      <c r="AG29" s="221">
        <f>IF(AI29="","",VLOOKUP(AI29,Annexe_NOTATION!A$77:B$83,2,0))</f>
        <v>2</v>
      </c>
      <c r="AH29" s="215">
        <f>IF(AI29="N.A.",0,Annexe_Pondération!C$10)</f>
        <v>0.5</v>
      </c>
      <c r="AI29" s="214" t="s">
        <v>464</v>
      </c>
      <c r="AJ29" s="217" t="s">
        <v>988</v>
      </c>
      <c r="AK29" s="214"/>
      <c r="AL29" s="219">
        <f t="shared" si="1"/>
        <v>1</v>
      </c>
      <c r="AM29" s="220"/>
      <c r="AN29" s="221">
        <f>IF(AP29="","",VLOOKUP(AP29,Annexe_NOTATION!A$88:B$94,2,0))</f>
        <v>4</v>
      </c>
      <c r="AO29" s="215">
        <f>IF(AP29="N.A.",0,Annexe_Pondération!C$11)</f>
        <v>0.33333333333333331</v>
      </c>
      <c r="AP29" s="222" t="s">
        <v>242</v>
      </c>
      <c r="AQ29" s="217" t="s">
        <v>989</v>
      </c>
      <c r="AR29" s="221">
        <f>IF(AT29="","",VLOOKUP(AT29,Annexe_NOTATION!A$98:B$104,2,0))</f>
        <v>3</v>
      </c>
      <c r="AS29" s="215">
        <f>IF(AT29="N.A.",0,Annexe_Pondération!C$12)</f>
        <v>0.33333333333333331</v>
      </c>
      <c r="AT29" s="222" t="s">
        <v>824</v>
      </c>
      <c r="AU29" s="216" t="s">
        <v>658</v>
      </c>
      <c r="AV29" s="221">
        <f>IF(AX29="","",VLOOKUP(AX29,Annexe_NOTATION!A$108:B$114,2,0))</f>
        <v>2</v>
      </c>
      <c r="AW29" s="215">
        <f>IF(AX29="N.A.",0,Annexe_Pondération!C$13)</f>
        <v>0.33333333333333331</v>
      </c>
      <c r="AX29" s="216" t="s">
        <v>156</v>
      </c>
      <c r="AY29" s="216"/>
      <c r="AZ29" s="214"/>
      <c r="BA29" s="219">
        <f t="shared" si="2"/>
        <v>2.9999999999999996</v>
      </c>
      <c r="BB29" s="220"/>
      <c r="BC29" s="221">
        <f>IF(BE29="","",VLOOKUP(BE29,Annexe_NOTATION!A$119:B$125,2,0))</f>
        <v>1</v>
      </c>
      <c r="BD29" s="215">
        <f>IF(BE29="N.A.",0,Annexe_Pondération!C$14)</f>
        <v>0.5</v>
      </c>
      <c r="BE29" s="224" t="s">
        <v>245</v>
      </c>
      <c r="BF29" s="216" t="s">
        <v>798</v>
      </c>
      <c r="BG29" s="221">
        <f>IF(BI29="","",VLOOKUP(BI29,Annexe_NOTATION!A$129:B$135,2,0))</f>
        <v>1</v>
      </c>
      <c r="BH29" s="215">
        <f>IF(BI29="N.A.",0,Annexe_Pondération!C$15)</f>
        <v>0.5</v>
      </c>
      <c r="BI29" s="216" t="s">
        <v>862</v>
      </c>
      <c r="BJ29" s="216" t="s">
        <v>477</v>
      </c>
      <c r="BK29" s="214"/>
      <c r="BL29" s="219">
        <f t="shared" si="3"/>
        <v>1</v>
      </c>
      <c r="BM29" s="220"/>
      <c r="BN29" s="221">
        <f>IF(BP29="","",VLOOKUP(BP29,Annexe_NOTATION!A$140:B$146,2,0))</f>
        <v>4</v>
      </c>
      <c r="BO29" s="215">
        <f>IF(BP29="N.A.",0,Annexe_Pondération!C$16)</f>
        <v>0.25</v>
      </c>
      <c r="BP29" s="218" t="s">
        <v>143</v>
      </c>
      <c r="BQ29" s="216" t="s">
        <v>657</v>
      </c>
      <c r="BR29" s="221">
        <f>IF(BT29="","",VLOOKUP(BT29,Annexe_NOTATION!A$150:B$156,2,0))</f>
        <v>4</v>
      </c>
      <c r="BS29" s="215">
        <f>IF(BT29="N.A.",0,Annexe_Pondération!C$17)</f>
        <v>0.25</v>
      </c>
      <c r="BT29" s="216" t="s">
        <v>258</v>
      </c>
      <c r="BU29" s="216" t="s">
        <v>476</v>
      </c>
      <c r="BV29" s="221">
        <f>IF(BX29="","",VLOOKUP(BX29,Annexe_NOTATION!A$160:B$166,2,0))</f>
        <v>3</v>
      </c>
      <c r="BW29" s="215">
        <f>IF(BX29="N.A.",0,Annexe_Pondération!C$18)</f>
        <v>0.25</v>
      </c>
      <c r="BX29" s="214" t="s">
        <v>160</v>
      </c>
      <c r="BY29" s="216" t="s">
        <v>562</v>
      </c>
      <c r="BZ29" s="221">
        <f>IF(CB29="","",VLOOKUP(CB29,Annexe_NOTATION!A$170:B$176,2,0))</f>
        <v>4</v>
      </c>
      <c r="CA29" s="215">
        <f>IF(CB29="N.A.",0,Annexe_Pondération!C$19)</f>
        <v>0.25</v>
      </c>
      <c r="CB29" s="216" t="s">
        <v>163</v>
      </c>
      <c r="CC29" s="216" t="s">
        <v>563</v>
      </c>
      <c r="CD29" s="214"/>
      <c r="CE29" s="219">
        <f t="shared" si="4"/>
        <v>3.75</v>
      </c>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c r="DD29" s="68"/>
      <c r="DE29" s="68"/>
      <c r="DF29" s="68"/>
      <c r="DG29" s="68"/>
      <c r="DH29" s="68"/>
      <c r="DI29" s="68"/>
      <c r="DJ29" s="68"/>
      <c r="DK29" s="68"/>
      <c r="DL29" s="68"/>
      <c r="DM29" s="68"/>
      <c r="DN29" s="68"/>
      <c r="DO29" s="68"/>
      <c r="DP29" s="68"/>
      <c r="DQ29" s="68"/>
      <c r="DR29" s="68"/>
      <c r="DS29" s="68"/>
    </row>
    <row r="30" spans="1:123" ht="76.5" x14ac:dyDescent="0.25">
      <c r="A30" s="69" t="s">
        <v>379</v>
      </c>
      <c r="B30" s="214" t="str">
        <f>IF(D30="","",VLOOKUP(D30,Annexe_NOTATION!A$6:B$12,2,0))</f>
        <v>0</v>
      </c>
      <c r="C30" s="215">
        <f>IF(D30="N.A.",0,Annexe_Pondération!C$3)</f>
        <v>0</v>
      </c>
      <c r="D30" s="216" t="s">
        <v>221</v>
      </c>
      <c r="E30" s="217" t="s">
        <v>621</v>
      </c>
      <c r="F30" s="214" t="str">
        <f>IF(H30="","",VLOOKUP(H30,Annexe_NOTATION!A$16:B$22,2,0))</f>
        <v>0</v>
      </c>
      <c r="G30" s="215">
        <f>IF(H30="N.A.",0,Annexe_Pondération!C$4)</f>
        <v>0</v>
      </c>
      <c r="H30" s="216" t="s">
        <v>221</v>
      </c>
      <c r="I30" s="217" t="s">
        <v>621</v>
      </c>
      <c r="J30" s="214">
        <f>IF(L30="","",VLOOKUP(L30,Annexe_NOTATION!A$26:B$32,2,0))</f>
        <v>4</v>
      </c>
      <c r="K30" s="215">
        <f>IF(L30="N.A.",0,Annexe_Pondération!C$5)</f>
        <v>0.2</v>
      </c>
      <c r="L30" s="218" t="s">
        <v>138</v>
      </c>
      <c r="M30" s="216" t="s">
        <v>580</v>
      </c>
      <c r="N30" s="214">
        <f>IF(P30="","",VLOOKUP(P30,Annexe_NOTATION!A$36:B$42,2,0))</f>
        <v>0</v>
      </c>
      <c r="O30" s="215">
        <f>IF(P30="N.A.",0,Annexe_Pondération!C$6)</f>
        <v>0.2978723404255319</v>
      </c>
      <c r="P30" s="217" t="s">
        <v>835</v>
      </c>
      <c r="Q30" s="216" t="s">
        <v>618</v>
      </c>
      <c r="R30" s="214">
        <f>IF(T30="","",VLOOKUP(T30,Annexe_NOTATION!A$46:B$52,2,0))</f>
        <v>0</v>
      </c>
      <c r="S30" s="215">
        <f>IF(T30="N.A.",0,Annexe_Pondération!C$7)</f>
        <v>0.18297872340425531</v>
      </c>
      <c r="T30" s="216" t="s">
        <v>667</v>
      </c>
      <c r="U30" s="216" t="s">
        <v>1058</v>
      </c>
      <c r="V30" s="214">
        <f>IF(X30="","",VLOOKUP(X30,Annexe_NOTATION!A$56:B$62,2,0))</f>
        <v>0</v>
      </c>
      <c r="W30" s="215">
        <f>IF(X30="N.A.",0,Annexe_Pondération!C$8)</f>
        <v>6.8085106382978725E-2</v>
      </c>
      <c r="X30" s="216" t="s">
        <v>630</v>
      </c>
      <c r="Y30" s="216" t="s">
        <v>593</v>
      </c>
      <c r="Z30" s="214"/>
      <c r="AA30" s="219">
        <f t="shared" si="0"/>
        <v>1.0681818181818183</v>
      </c>
      <c r="AB30" s="220"/>
      <c r="AC30" s="221">
        <f>IF(AE30="","",VLOOKUP(AE30,Annexe_NOTATION!A$67:B$73,2,0))</f>
        <v>0</v>
      </c>
      <c r="AD30" s="215">
        <f>IF(AE30="N.A.",0,Annexe_Pondération!C$9)</f>
        <v>0.5</v>
      </c>
      <c r="AE30" s="218" t="s">
        <v>239</v>
      </c>
      <c r="AF30" s="216" t="s">
        <v>605</v>
      </c>
      <c r="AG30" s="221">
        <f>IF(AI30="","",VLOOKUP(AI30,Annexe_NOTATION!A$77:B$83,2,0))</f>
        <v>0</v>
      </c>
      <c r="AH30" s="215">
        <f>IF(AI30="N.A.",0,Annexe_Pondération!C$10)</f>
        <v>0.5</v>
      </c>
      <c r="AI30" s="214" t="s">
        <v>403</v>
      </c>
      <c r="AJ30" s="216" t="s">
        <v>802</v>
      </c>
      <c r="AK30" s="214"/>
      <c r="AL30" s="219">
        <f t="shared" si="1"/>
        <v>0</v>
      </c>
      <c r="AM30" s="220"/>
      <c r="AN30" s="221">
        <f>IF(AP30="","",VLOOKUP(AP30,Annexe_NOTATION!A$88:B$94,2,0))</f>
        <v>4</v>
      </c>
      <c r="AO30" s="215">
        <f>IF(AP30="N.A.",0,Annexe_Pondération!C$11)</f>
        <v>0.33333333333333331</v>
      </c>
      <c r="AP30" s="222" t="s">
        <v>242</v>
      </c>
      <c r="AQ30" s="216" t="s">
        <v>608</v>
      </c>
      <c r="AR30" s="221">
        <f>IF(AT30="","",VLOOKUP(AT30,Annexe_NOTATION!A$98:B$104,2,0))</f>
        <v>4</v>
      </c>
      <c r="AS30" s="215">
        <f>IF(AT30="N.A.",0,Annexe_Pondération!C$12)</f>
        <v>0.33333333333333331</v>
      </c>
      <c r="AT30" s="222" t="s">
        <v>665</v>
      </c>
      <c r="AU30" s="216" t="s">
        <v>610</v>
      </c>
      <c r="AV30" s="221">
        <f>IF(AX30="","",VLOOKUP(AX30,Annexe_NOTATION!A$108:B$114,2,0))</f>
        <v>4</v>
      </c>
      <c r="AW30" s="215">
        <f>IF(AX30="N.A.",0,Annexe_Pondération!C$13)</f>
        <v>0.33333333333333331</v>
      </c>
      <c r="AX30" s="216" t="s">
        <v>157</v>
      </c>
      <c r="AY30" s="216"/>
      <c r="AZ30" s="214"/>
      <c r="BA30" s="219">
        <f t="shared" si="2"/>
        <v>4</v>
      </c>
      <c r="BB30" s="220"/>
      <c r="BC30" s="221">
        <f>IF(BE30="","",VLOOKUP(BE30,Annexe_NOTATION!A$119:B$125,2,0))</f>
        <v>0</v>
      </c>
      <c r="BD30" s="215">
        <f>IF(BE30="N.A.",0,Annexe_Pondération!C$14)</f>
        <v>0.5</v>
      </c>
      <c r="BE30" s="224" t="s">
        <v>246</v>
      </c>
      <c r="BF30" s="216" t="s">
        <v>803</v>
      </c>
      <c r="BG30" s="221">
        <f>IF(BI30="","",VLOOKUP(BI30,Annexe_NOTATION!A$129:B$135,2,0))</f>
        <v>1</v>
      </c>
      <c r="BH30" s="215">
        <f>IF(BI30="N.A.",0,Annexe_Pondération!C$15)</f>
        <v>0.5</v>
      </c>
      <c r="BI30" s="216" t="s">
        <v>862</v>
      </c>
      <c r="BJ30" s="217" t="s">
        <v>626</v>
      </c>
      <c r="BK30" s="214"/>
      <c r="BL30" s="219">
        <f t="shared" si="3"/>
        <v>0.5</v>
      </c>
      <c r="BM30" s="220"/>
      <c r="BN30" s="221">
        <f>IF(BP30="","",VLOOKUP(BP30,Annexe_NOTATION!A$140:B$146,2,0))</f>
        <v>4</v>
      </c>
      <c r="BO30" s="215">
        <f>IF(BP30="N.A.",0,Annexe_Pondération!C$16)</f>
        <v>0.25</v>
      </c>
      <c r="BP30" s="218" t="s">
        <v>143</v>
      </c>
      <c r="BQ30" s="216"/>
      <c r="BR30" s="221">
        <f>IF(BT30="","",VLOOKUP(BT30,Annexe_NOTATION!A$150:B$156,2,0))</f>
        <v>4</v>
      </c>
      <c r="BS30" s="215">
        <f>IF(BT30="N.A.",0,Annexe_Pondération!C$17)</f>
        <v>0.25</v>
      </c>
      <c r="BT30" s="216" t="s">
        <v>258</v>
      </c>
      <c r="BU30" s="216" t="s">
        <v>614</v>
      </c>
      <c r="BV30" s="221">
        <f>IF(BX30="","",VLOOKUP(BX30,Annexe_NOTATION!A$160:B$166,2,0))</f>
        <v>4</v>
      </c>
      <c r="BW30" s="215">
        <f>IF(BX30="N.A.",0,Annexe_Pondération!C$18)</f>
        <v>0.25</v>
      </c>
      <c r="BX30" s="214" t="s">
        <v>264</v>
      </c>
      <c r="BY30" s="216" t="s">
        <v>993</v>
      </c>
      <c r="BZ30" s="221">
        <f>IF(CB30="","",VLOOKUP(CB30,Annexe_NOTATION!A$170:B$176,2,0))</f>
        <v>4</v>
      </c>
      <c r="CA30" s="215">
        <f>IF(CB30="N.A.",0,Annexe_Pondération!C$19)</f>
        <v>0.25</v>
      </c>
      <c r="CB30" s="216" t="s">
        <v>163</v>
      </c>
      <c r="CC30" s="216" t="s">
        <v>804</v>
      </c>
      <c r="CD30" s="214"/>
      <c r="CE30" s="219">
        <f t="shared" si="4"/>
        <v>4</v>
      </c>
      <c r="CF30" s="68"/>
      <c r="CG30" s="68"/>
      <c r="CH30" s="68"/>
      <c r="CI30" s="68"/>
      <c r="CJ30" s="68"/>
      <c r="CK30" s="68"/>
      <c r="CL30" s="68"/>
      <c r="CM30" s="68"/>
      <c r="CN30" s="68"/>
      <c r="CO30" s="68"/>
      <c r="CP30" s="68"/>
      <c r="CQ30" s="68"/>
      <c r="CR30" s="68"/>
      <c r="CS30" s="68"/>
      <c r="CT30" s="68"/>
      <c r="CU30" s="68"/>
      <c r="CV30" s="68"/>
      <c r="CW30" s="68"/>
      <c r="CX30" s="68"/>
      <c r="CY30" s="68"/>
      <c r="CZ30" s="68"/>
      <c r="DA30" s="68"/>
      <c r="DB30" s="68"/>
      <c r="DC30" s="68"/>
      <c r="DD30" s="68"/>
      <c r="DE30" s="68"/>
      <c r="DF30" s="68"/>
      <c r="DG30" s="68"/>
      <c r="DH30" s="68"/>
      <c r="DI30" s="68"/>
      <c r="DJ30" s="68"/>
      <c r="DK30" s="68"/>
      <c r="DL30" s="68"/>
      <c r="DM30" s="68"/>
      <c r="DN30" s="68"/>
      <c r="DO30" s="68"/>
      <c r="DP30" s="68"/>
      <c r="DQ30" s="68"/>
      <c r="DR30" s="68"/>
      <c r="DS30" s="68"/>
    </row>
    <row r="31" spans="1:123" ht="127.5" x14ac:dyDescent="0.25">
      <c r="A31" s="92" t="s">
        <v>164</v>
      </c>
      <c r="B31" s="214">
        <f>IF(D31="","",VLOOKUP(D31,Annexe_NOTATION!A$6:B$12,2,0))</f>
        <v>1</v>
      </c>
      <c r="C31" s="215">
        <f>IF(D31="N.A.",0,Annexe_Pondération!C$3)</f>
        <v>0.11914893617021277</v>
      </c>
      <c r="D31" s="216" t="s">
        <v>148</v>
      </c>
      <c r="E31" s="216" t="s">
        <v>169</v>
      </c>
      <c r="F31" s="214">
        <f>IF(H31="","",VLOOKUP(H31,Annexe_NOTATION!A$16:B$22,2,0))</f>
        <v>4</v>
      </c>
      <c r="G31" s="215">
        <f>IF(H31="N.A.",0,Annexe_Pondération!C$4)</f>
        <v>0.13191489361702127</v>
      </c>
      <c r="H31" s="217" t="s">
        <v>154</v>
      </c>
      <c r="I31" s="216" t="s">
        <v>827</v>
      </c>
      <c r="J31" s="214">
        <f>IF(L31="","",VLOOKUP(L31,Annexe_NOTATION!A$26:B$32,2,0))</f>
        <v>4</v>
      </c>
      <c r="K31" s="215">
        <f>IF(L31="N.A.",0,Annexe_Pondération!C$5)</f>
        <v>0.2</v>
      </c>
      <c r="L31" s="218" t="s">
        <v>138</v>
      </c>
      <c r="M31" s="217" t="s">
        <v>172</v>
      </c>
      <c r="N31" s="214">
        <f>IF(P31="","",VLOOKUP(P31,Annexe_NOTATION!A$36:B$42,2,0))</f>
        <v>2</v>
      </c>
      <c r="O31" s="215">
        <f>IF(P31="N.A.",0,Annexe_Pondération!C$6)</f>
        <v>0.2978723404255319</v>
      </c>
      <c r="P31" s="216" t="s">
        <v>836</v>
      </c>
      <c r="Q31" s="216" t="s">
        <v>622</v>
      </c>
      <c r="R31" s="214">
        <f>IF(T31="","",VLOOKUP(T31,Annexe_NOTATION!A$46:B$52,2,0))</f>
        <v>2</v>
      </c>
      <c r="S31" s="215">
        <f>IF(T31="N.A.",0,Annexe_Pondération!C$7)</f>
        <v>0.18297872340425531</v>
      </c>
      <c r="T31" s="216" t="s">
        <v>586</v>
      </c>
      <c r="U31" s="216" t="s">
        <v>591</v>
      </c>
      <c r="V31" s="214">
        <f>IF(X31="","",VLOOKUP(X31,Annexe_NOTATION!A$56:B$62,2,0))</f>
        <v>4</v>
      </c>
      <c r="W31" s="215">
        <f>IF(X31="N.A.",0,Annexe_Pondération!C$8)</f>
        <v>6.8085106382978725E-2</v>
      </c>
      <c r="X31" s="216" t="s">
        <v>786</v>
      </c>
      <c r="Y31" s="216" t="s">
        <v>646</v>
      </c>
      <c r="Z31" s="214"/>
      <c r="AA31" s="219">
        <f t="shared" si="0"/>
        <v>2.6808510638297873</v>
      </c>
      <c r="AB31" s="220"/>
      <c r="AC31" s="221">
        <f>IF(AE31="","",VLOOKUP(AE31,Annexe_NOTATION!A$67:B$73,2,0))</f>
        <v>2</v>
      </c>
      <c r="AD31" s="215">
        <f>IF(AE31="N.A.",0,Annexe_Pondération!C$9)</f>
        <v>0.5</v>
      </c>
      <c r="AE31" s="218" t="s">
        <v>238</v>
      </c>
      <c r="AF31" s="218" t="s">
        <v>277</v>
      </c>
      <c r="AG31" s="221">
        <f>IF(AI31="","",VLOOKUP(AI31,Annexe_NOTATION!A$77:B$83,2,0))</f>
        <v>3</v>
      </c>
      <c r="AH31" s="215">
        <f>IF(AI31="N.A.",0,Annexe_Pondération!C$10)</f>
        <v>0.5</v>
      </c>
      <c r="AI31" s="214" t="s">
        <v>465</v>
      </c>
      <c r="AJ31" s="216" t="s">
        <v>973</v>
      </c>
      <c r="AK31" s="214"/>
      <c r="AL31" s="219">
        <f t="shared" si="1"/>
        <v>2.5</v>
      </c>
      <c r="AM31" s="220"/>
      <c r="AN31" s="221">
        <f>IF(AP31="","",VLOOKUP(AP31,Annexe_NOTATION!A$88:B$94,2,0))</f>
        <v>4</v>
      </c>
      <c r="AO31" s="215">
        <f>IF(AP31="N.A.",0,Annexe_Pondération!C$11)</f>
        <v>0.33333333333333331</v>
      </c>
      <c r="AP31" s="222" t="s">
        <v>242</v>
      </c>
      <c r="AQ31" s="216" t="s">
        <v>271</v>
      </c>
      <c r="AR31" s="221">
        <f>IF(AT31="","",VLOOKUP(AT31,Annexe_NOTATION!A$98:B$104,2,0))</f>
        <v>3</v>
      </c>
      <c r="AS31" s="215">
        <f>IF(AT31="N.A.",0,Annexe_Pondération!C$12)</f>
        <v>0.33333333333333331</v>
      </c>
      <c r="AT31" s="222" t="s">
        <v>824</v>
      </c>
      <c r="AU31" s="218" t="s">
        <v>668</v>
      </c>
      <c r="AV31" s="221">
        <f>IF(AX31="","",VLOOKUP(AX31,Annexe_NOTATION!A$108:B$114,2,0))</f>
        <v>4</v>
      </c>
      <c r="AW31" s="215">
        <f>IF(AX31="N.A.",0,Annexe_Pondération!C$13)</f>
        <v>0.33333333333333331</v>
      </c>
      <c r="AX31" s="216" t="s">
        <v>157</v>
      </c>
      <c r="AY31" s="216" t="s">
        <v>170</v>
      </c>
      <c r="AZ31" s="214"/>
      <c r="BA31" s="219">
        <f t="shared" si="2"/>
        <v>3.6666666666666661</v>
      </c>
      <c r="BB31" s="220"/>
      <c r="BC31" s="221">
        <f>IF(BE31="","",VLOOKUP(BE31,Annexe_NOTATION!A$119:B$125,2,0))</f>
        <v>1</v>
      </c>
      <c r="BD31" s="215">
        <f>IF(BE31="N.A.",0,Annexe_Pondération!C$14)</f>
        <v>0.5</v>
      </c>
      <c r="BE31" s="218" t="s">
        <v>245</v>
      </c>
      <c r="BF31" s="216" t="s">
        <v>787</v>
      </c>
      <c r="BG31" s="221">
        <f>IF(BI31="","",VLOOKUP(BI31,Annexe_NOTATION!A$129:B$135,2,0))</f>
        <v>1</v>
      </c>
      <c r="BH31" s="215">
        <f>IF(BI31="N.A.",0,Annexe_Pondération!C$15)</f>
        <v>0.5</v>
      </c>
      <c r="BI31" s="216" t="s">
        <v>862</v>
      </c>
      <c r="BJ31" s="216" t="s">
        <v>974</v>
      </c>
      <c r="BK31" s="214"/>
      <c r="BL31" s="219">
        <f t="shared" si="3"/>
        <v>1</v>
      </c>
      <c r="BM31" s="220"/>
      <c r="BN31" s="221">
        <f>IF(BP31="","",VLOOKUP(BP31,Annexe_NOTATION!A$140:B$146,2,0))</f>
        <v>3</v>
      </c>
      <c r="BO31" s="215">
        <f>IF(BP31="N.A.",0,Annexe_Pondération!C$16)</f>
        <v>0.25</v>
      </c>
      <c r="BP31" s="218" t="s">
        <v>159</v>
      </c>
      <c r="BQ31" s="216" t="s">
        <v>275</v>
      </c>
      <c r="BR31" s="221">
        <f>IF(BT31="","",VLOOKUP(BT31,Annexe_NOTATION!A$150:B$156,2,0))</f>
        <v>2</v>
      </c>
      <c r="BS31" s="215">
        <f>IF(BT31="N.A.",0,Annexe_Pondération!C$17)</f>
        <v>0.25</v>
      </c>
      <c r="BT31" s="216" t="s">
        <v>257</v>
      </c>
      <c r="BU31" s="216" t="s">
        <v>171</v>
      </c>
      <c r="BV31" s="221">
        <f>IF(BX31="","",VLOOKUP(BX31,Annexe_NOTATION!A$160:B$166,2,0))</f>
        <v>2</v>
      </c>
      <c r="BW31" s="215">
        <f>IF(BX31="N.A.",0,Annexe_Pondération!C$18)</f>
        <v>0.25</v>
      </c>
      <c r="BX31" s="214" t="s">
        <v>260</v>
      </c>
      <c r="BY31" s="216" t="s">
        <v>435</v>
      </c>
      <c r="BZ31" s="221">
        <f>IF(CB31="","",VLOOKUP(CB31,Annexe_NOTATION!A$170:B$176,2,0))</f>
        <v>2</v>
      </c>
      <c r="CA31" s="215">
        <f>IF(CB31="N.A.",0,Annexe_Pondération!C$19)</f>
        <v>0.25</v>
      </c>
      <c r="CB31" s="216" t="s">
        <v>162</v>
      </c>
      <c r="CC31" s="216" t="s">
        <v>420</v>
      </c>
      <c r="CD31" s="214"/>
      <c r="CE31" s="219">
        <f t="shared" si="4"/>
        <v>2.25</v>
      </c>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c r="DD31" s="68"/>
      <c r="DE31" s="68"/>
      <c r="DF31" s="68"/>
      <c r="DG31" s="68"/>
      <c r="DH31" s="68"/>
      <c r="DI31" s="68"/>
      <c r="DJ31" s="68"/>
      <c r="DK31" s="68"/>
      <c r="DL31" s="68"/>
      <c r="DM31" s="68"/>
      <c r="DN31" s="68"/>
      <c r="DO31" s="68"/>
      <c r="DP31" s="68"/>
      <c r="DQ31" s="68"/>
      <c r="DR31" s="68"/>
      <c r="DS31" s="68"/>
    </row>
    <row r="32" spans="1:123" ht="242.25" x14ac:dyDescent="0.25">
      <c r="A32" s="105" t="s">
        <v>223</v>
      </c>
      <c r="B32" s="214">
        <f>IF(D32="","",VLOOKUP(D32,Annexe_NOTATION!A$6:B$12,2,0))</f>
        <v>0</v>
      </c>
      <c r="C32" s="215">
        <f>IF(D32="N.A.",0,Annexe_Pondération!C$3)</f>
        <v>0.11914893617021277</v>
      </c>
      <c r="D32" s="216" t="s">
        <v>147</v>
      </c>
      <c r="E32" s="216" t="s">
        <v>983</v>
      </c>
      <c r="F32" s="214">
        <f>IF(H32="","",VLOOKUP(H32,Annexe_NOTATION!A$16:B$22,2,0))</f>
        <v>4</v>
      </c>
      <c r="G32" s="215">
        <f>IF(H32="N.A.",0,Annexe_Pondération!C$4)</f>
        <v>0.13191489361702127</v>
      </c>
      <c r="H32" s="224" t="s">
        <v>154</v>
      </c>
      <c r="I32" s="216" t="s">
        <v>1071</v>
      </c>
      <c r="J32" s="214">
        <f>IF(L32="","",VLOOKUP(L32,Annexe_NOTATION!A$26:B$32,2,0))</f>
        <v>2</v>
      </c>
      <c r="K32" s="215">
        <f>IF(L32="N.A.",0,Annexe_Pondération!C$5)</f>
        <v>0.2</v>
      </c>
      <c r="L32" s="218" t="s">
        <v>152</v>
      </c>
      <c r="M32" s="218" t="s">
        <v>956</v>
      </c>
      <c r="N32" s="214">
        <f>IF(P32="","",VLOOKUP(P32,Annexe_NOTATION!A$36:B$42,2,0))</f>
        <v>0</v>
      </c>
      <c r="O32" s="215">
        <f>IF(P32="N.A.",0,Annexe_Pondération!C$6)</f>
        <v>0.2978723404255319</v>
      </c>
      <c r="P32" s="217" t="s">
        <v>835</v>
      </c>
      <c r="Q32" s="224" t="s">
        <v>1072</v>
      </c>
      <c r="R32" s="214">
        <f>IF(T32="","",VLOOKUP(T32,Annexe_NOTATION!A$46:B$52,2,0))</f>
        <v>1</v>
      </c>
      <c r="S32" s="215">
        <f>IF(T32="N.A.",0,Annexe_Pondération!C$7)</f>
        <v>0.18297872340425531</v>
      </c>
      <c r="T32" s="217" t="s">
        <v>587</v>
      </c>
      <c r="U32" s="224" t="s">
        <v>1073</v>
      </c>
      <c r="V32" s="214">
        <f>IF(X32="","",VLOOKUP(X32,Annexe_NOTATION!A$56:B$62,2,0))</f>
        <v>0</v>
      </c>
      <c r="W32" s="215">
        <f>IF(X32="N.A.",0,Annexe_Pondération!C$8)</f>
        <v>6.8085106382978725E-2</v>
      </c>
      <c r="X32" s="216" t="s">
        <v>630</v>
      </c>
      <c r="Y32" s="218" t="s">
        <v>954</v>
      </c>
      <c r="Z32" s="214"/>
      <c r="AA32" s="219">
        <f t="shared" si="0"/>
        <v>1.1106382978723404</v>
      </c>
      <c r="AB32" s="220"/>
      <c r="AC32" s="221">
        <f>IF(AE32="","",VLOOKUP(AE32,Annexe_NOTATION!A$67:B$73,2,0))</f>
        <v>0</v>
      </c>
      <c r="AD32" s="215">
        <f>IF(AE32="N.A.",0,Annexe_Pondération!C$9)</f>
        <v>0.5</v>
      </c>
      <c r="AE32" s="218" t="s">
        <v>239</v>
      </c>
      <c r="AF32" s="218" t="s">
        <v>1074</v>
      </c>
      <c r="AG32" s="221">
        <f>IF(AI32="","",VLOOKUP(AI32,Annexe_NOTATION!A$77:B$83,2,0))</f>
        <v>2</v>
      </c>
      <c r="AH32" s="215">
        <f>IF(AI32="N.A.",0,Annexe_Pondération!C$10)</f>
        <v>0.5</v>
      </c>
      <c r="AI32" s="226" t="s">
        <v>464</v>
      </c>
      <c r="AJ32" s="227" t="s">
        <v>1075</v>
      </c>
      <c r="AK32" s="214"/>
      <c r="AL32" s="219">
        <f t="shared" si="1"/>
        <v>1</v>
      </c>
      <c r="AM32" s="220"/>
      <c r="AN32" s="221">
        <f>IF(AP32="","",VLOOKUP(AP32,Annexe_NOTATION!A$88:B$94,2,0))</f>
        <v>0</v>
      </c>
      <c r="AO32" s="215">
        <f>IF(AP32="N.A.",0,Annexe_Pondération!C$11)</f>
        <v>0.33333333333333331</v>
      </c>
      <c r="AP32" s="223" t="s">
        <v>789</v>
      </c>
      <c r="AQ32" s="216" t="s">
        <v>783</v>
      </c>
      <c r="AR32" s="221">
        <f>IF(AT32="","",VLOOKUP(AT32,Annexe_NOTATION!A$98:B$104,2,0))</f>
        <v>2</v>
      </c>
      <c r="AS32" s="215">
        <f>IF(AT32="N.A.",0,Annexe_Pondération!C$12)</f>
        <v>0.33333333333333331</v>
      </c>
      <c r="AT32" s="223" t="s">
        <v>659</v>
      </c>
      <c r="AU32" s="216" t="s">
        <v>1050</v>
      </c>
      <c r="AV32" s="221">
        <f>IF(AX32="","",VLOOKUP(AX32,Annexe_NOTATION!A$108:B$114,2,0))</f>
        <v>2</v>
      </c>
      <c r="AW32" s="215">
        <f>IF(AX32="N.A.",0,Annexe_Pondération!C$13)</f>
        <v>0.33333333333333331</v>
      </c>
      <c r="AX32" s="216" t="s">
        <v>156</v>
      </c>
      <c r="AY32" s="218" t="s">
        <v>1076</v>
      </c>
      <c r="AZ32" s="214"/>
      <c r="BA32" s="219">
        <f t="shared" si="2"/>
        <v>1.3333333333333333</v>
      </c>
      <c r="BB32" s="220"/>
      <c r="BC32" s="221">
        <f>IF(BE32="","",VLOOKUP(BE32,Annexe_NOTATION!A$119:B$125,2,0))</f>
        <v>0</v>
      </c>
      <c r="BD32" s="215">
        <f>IF(BE32="N.A.",0,Annexe_Pondération!C$14)</f>
        <v>0.5</v>
      </c>
      <c r="BE32" s="218" t="s">
        <v>246</v>
      </c>
      <c r="BF32" s="216" t="s">
        <v>542</v>
      </c>
      <c r="BG32" s="221">
        <f>IF(BI32="","",VLOOKUP(BI32,Annexe_NOTATION!A$129:B$135,2,0))</f>
        <v>0</v>
      </c>
      <c r="BH32" s="215">
        <f>IF(BI32="N.A.",0,Annexe_Pondération!C$15)</f>
        <v>0.5</v>
      </c>
      <c r="BI32" s="216" t="s">
        <v>979</v>
      </c>
      <c r="BJ32" s="216"/>
      <c r="BK32" s="214"/>
      <c r="BL32" s="219">
        <f t="shared" si="3"/>
        <v>0</v>
      </c>
      <c r="BM32" s="220"/>
      <c r="BN32" s="221">
        <f>IF(BP32="","",VLOOKUP(BP32,Annexe_NOTATION!A$140:B$146,2,0))</f>
        <v>0</v>
      </c>
      <c r="BO32" s="215">
        <f>IF(BP32="N.A.",0,Annexe_Pondération!C$16)</f>
        <v>0.25</v>
      </c>
      <c r="BP32" s="218" t="s">
        <v>252</v>
      </c>
      <c r="BQ32" s="216" t="s">
        <v>955</v>
      </c>
      <c r="BR32" s="221">
        <f>IF(BT32="","",VLOOKUP(BT32,Annexe_NOTATION!A$150:B$156,2,0))</f>
        <v>4</v>
      </c>
      <c r="BS32" s="215">
        <f>IF(BT32="N.A.",0,Annexe_Pondération!C$17)</f>
        <v>0.25</v>
      </c>
      <c r="BT32" s="216" t="s">
        <v>258</v>
      </c>
      <c r="BU32" s="216"/>
      <c r="BV32" s="221">
        <f>IF(BX32="","",VLOOKUP(BX32,Annexe_NOTATION!A$160:B$166,2,0))</f>
        <v>3</v>
      </c>
      <c r="BW32" s="215">
        <f>IF(BX32="N.A.",0,Annexe_Pondération!C$18)</f>
        <v>0.25</v>
      </c>
      <c r="BX32" s="214" t="s">
        <v>160</v>
      </c>
      <c r="BY32" s="218" t="s">
        <v>790</v>
      </c>
      <c r="BZ32" s="221">
        <f>IF(CB32="","",VLOOKUP(CB32,Annexe_NOTATION!A$170:B$176,2,0))</f>
        <v>4</v>
      </c>
      <c r="CA32" s="215">
        <f>IF(CB32="N.A.",0,Annexe_Pondération!C$19)</f>
        <v>0.25</v>
      </c>
      <c r="CB32" s="216" t="s">
        <v>163</v>
      </c>
      <c r="CC32" s="216" t="s">
        <v>229</v>
      </c>
      <c r="CD32" s="214"/>
      <c r="CE32" s="219">
        <f t="shared" si="4"/>
        <v>2.75</v>
      </c>
      <c r="CF32" s="68"/>
      <c r="CG32" s="68"/>
      <c r="CH32" s="68"/>
      <c r="CI32" s="68"/>
      <c r="CJ32" s="68"/>
      <c r="CK32" s="68"/>
      <c r="CL32" s="68"/>
      <c r="CM32" s="68"/>
      <c r="CN32" s="68"/>
      <c r="CO32" s="68"/>
      <c r="CP32" s="68"/>
      <c r="CQ32" s="68"/>
      <c r="CR32" s="68"/>
      <c r="CS32" s="68"/>
      <c r="CT32" s="68"/>
      <c r="CU32" s="68"/>
      <c r="CV32" s="68"/>
      <c r="CW32" s="68"/>
      <c r="CX32" s="68"/>
      <c r="CY32" s="68"/>
      <c r="CZ32" s="68"/>
      <c r="DA32" s="68"/>
      <c r="DB32" s="68"/>
      <c r="DC32" s="68"/>
      <c r="DD32" s="68"/>
      <c r="DE32" s="68"/>
      <c r="DF32" s="68"/>
      <c r="DG32" s="68"/>
      <c r="DH32" s="68"/>
      <c r="DI32" s="68"/>
      <c r="DJ32" s="68"/>
      <c r="DK32" s="68"/>
      <c r="DL32" s="68"/>
      <c r="DM32" s="68"/>
      <c r="DN32" s="68"/>
      <c r="DO32" s="68"/>
      <c r="DP32" s="68"/>
      <c r="DQ32" s="68"/>
      <c r="DR32" s="68"/>
      <c r="DS32" s="68"/>
    </row>
    <row r="33" spans="1:123" ht="89.25" x14ac:dyDescent="0.25">
      <c r="A33" s="105" t="s">
        <v>396</v>
      </c>
      <c r="B33" s="214" t="str">
        <f>IF(D33="","",VLOOKUP(D33,Annexe_NOTATION!A$6:B$12,2,0))</f>
        <v>0</v>
      </c>
      <c r="C33" s="215">
        <f>IF(D33="N.A.",0,Annexe_Pondération!C$3)</f>
        <v>0</v>
      </c>
      <c r="D33" s="216" t="s">
        <v>221</v>
      </c>
      <c r="E33" s="217" t="s">
        <v>621</v>
      </c>
      <c r="F33" s="214" t="str">
        <f>IF(H33="","",VLOOKUP(H33,Annexe_NOTATION!A$16:B$22,2,0))</f>
        <v>0</v>
      </c>
      <c r="G33" s="215">
        <f>IF(H33="N.A.",0,Annexe_Pondération!C$4)</f>
        <v>0</v>
      </c>
      <c r="H33" s="216" t="s">
        <v>221</v>
      </c>
      <c r="I33" s="217" t="s">
        <v>621</v>
      </c>
      <c r="J33" s="214">
        <f>IF(L33="","",VLOOKUP(L33,Annexe_NOTATION!A$26:B$32,2,0))</f>
        <v>4</v>
      </c>
      <c r="K33" s="215">
        <f>IF(L33="N.A.",0,Annexe_Pondération!C$5)</f>
        <v>0.2</v>
      </c>
      <c r="L33" s="224" t="s">
        <v>138</v>
      </c>
      <c r="M33" s="216" t="s">
        <v>409</v>
      </c>
      <c r="N33" s="214">
        <f>IF(P33="","",VLOOKUP(P33,Annexe_NOTATION!A$36:B$42,2,0))</f>
        <v>4</v>
      </c>
      <c r="O33" s="215">
        <f>IF(P33="N.A.",0,Annexe_Pondération!C$6)</f>
        <v>0.2978723404255319</v>
      </c>
      <c r="P33" s="216" t="s">
        <v>975</v>
      </c>
      <c r="Q33" s="216" t="s">
        <v>603</v>
      </c>
      <c r="R33" s="214">
        <f>IF(T33="","",VLOOKUP(T33,Annexe_NOTATION!A$46:B$52,2,0))</f>
        <v>2</v>
      </c>
      <c r="S33" s="215">
        <f>IF(T33="N.A.",0,Annexe_Pondération!C$7)</f>
        <v>0.18297872340425531</v>
      </c>
      <c r="T33" s="216" t="s">
        <v>586</v>
      </c>
      <c r="U33" s="216" t="s">
        <v>1114</v>
      </c>
      <c r="V33" s="214">
        <f>IF(X33="","",VLOOKUP(X33,Annexe_NOTATION!A$56:B$62,2,0))</f>
        <v>4</v>
      </c>
      <c r="W33" s="215">
        <f>IF(X33="N.A.",0,Annexe_Pondération!C$8)</f>
        <v>6.8085106382978725E-2</v>
      </c>
      <c r="X33" s="216" t="s">
        <v>786</v>
      </c>
      <c r="Y33" s="216" t="s">
        <v>452</v>
      </c>
      <c r="Z33" s="214"/>
      <c r="AA33" s="219">
        <f t="shared" si="0"/>
        <v>3.5113636363636367</v>
      </c>
      <c r="AB33" s="220"/>
      <c r="AC33" s="221">
        <f>IF(AE33="","",VLOOKUP(AE33,Annexe_NOTATION!A$67:B$73,2,0))</f>
        <v>2</v>
      </c>
      <c r="AD33" s="215">
        <f>IF(AE33="N.A.",0,Annexe_Pondération!C$9)</f>
        <v>0.5</v>
      </c>
      <c r="AE33" s="218" t="s">
        <v>238</v>
      </c>
      <c r="AF33" s="216" t="s">
        <v>399</v>
      </c>
      <c r="AG33" s="221">
        <f>IF(AI33="","",VLOOKUP(AI33,Annexe_NOTATION!A$77:B$83,2,0))</f>
        <v>1</v>
      </c>
      <c r="AH33" s="215">
        <f>IF(AI33="N.A.",0,Annexe_Pondération!C$10)</f>
        <v>0.5</v>
      </c>
      <c r="AI33" s="214" t="s">
        <v>158</v>
      </c>
      <c r="AJ33" s="217" t="s">
        <v>1070</v>
      </c>
      <c r="AK33" s="214"/>
      <c r="AL33" s="219">
        <f t="shared" si="1"/>
        <v>1.5</v>
      </c>
      <c r="AM33" s="220"/>
      <c r="AN33" s="221">
        <f>IF(AP33="","",VLOOKUP(AP33,Annexe_NOTATION!A$88:B$94,2,0))</f>
        <v>4</v>
      </c>
      <c r="AO33" s="215">
        <f>IF(AP33="N.A.",0,Annexe_Pondération!C$11)</f>
        <v>0.33333333333333331</v>
      </c>
      <c r="AP33" s="222" t="s">
        <v>242</v>
      </c>
      <c r="AQ33" s="216" t="s">
        <v>453</v>
      </c>
      <c r="AR33" s="221">
        <f>IF(AT33="","",VLOOKUP(AT33,Annexe_NOTATION!A$98:B$104,2,0))</f>
        <v>4</v>
      </c>
      <c r="AS33" s="215">
        <f>IF(AT33="N.A.",0,Annexe_Pondération!C$12)</f>
        <v>0.33333333333333331</v>
      </c>
      <c r="AT33" s="222" t="s">
        <v>665</v>
      </c>
      <c r="AU33" s="216" t="s">
        <v>454</v>
      </c>
      <c r="AV33" s="221">
        <f>IF(AX33="","",VLOOKUP(AX33,Annexe_NOTATION!A$108:B$114,2,0))</f>
        <v>4</v>
      </c>
      <c r="AW33" s="215">
        <f>IF(AX33="N.A.",0,Annexe_Pondération!C$13)</f>
        <v>0.33333333333333331</v>
      </c>
      <c r="AX33" s="216" t="s">
        <v>157</v>
      </c>
      <c r="AY33" s="216" t="s">
        <v>181</v>
      </c>
      <c r="AZ33" s="214"/>
      <c r="BA33" s="219">
        <f t="shared" si="2"/>
        <v>4</v>
      </c>
      <c r="BB33" s="220"/>
      <c r="BC33" s="221">
        <f>IF(BE33="","",VLOOKUP(BE33,Annexe_NOTATION!A$119:B$125,2,0))</f>
        <v>1</v>
      </c>
      <c r="BD33" s="215">
        <f>IF(BE33="N.A.",0,Annexe_Pondération!C$14)</f>
        <v>0.5</v>
      </c>
      <c r="BE33" s="224" t="s">
        <v>245</v>
      </c>
      <c r="BF33" s="216" t="s">
        <v>795</v>
      </c>
      <c r="BG33" s="221">
        <f>IF(BI33="","",VLOOKUP(BI33,Annexe_NOTATION!A$129:B$135,2,0))</f>
        <v>1</v>
      </c>
      <c r="BH33" s="215">
        <f>IF(BI33="N.A.",0,Annexe_Pondération!C$15)</f>
        <v>0.5</v>
      </c>
      <c r="BI33" s="216" t="s">
        <v>862</v>
      </c>
      <c r="BJ33" s="216" t="s">
        <v>784</v>
      </c>
      <c r="BK33" s="214"/>
      <c r="BL33" s="219">
        <f t="shared" si="3"/>
        <v>1</v>
      </c>
      <c r="BM33" s="220"/>
      <c r="BN33" s="221">
        <f>IF(BP33="","",VLOOKUP(BP33,Annexe_NOTATION!A$140:B$146,2,0))</f>
        <v>4</v>
      </c>
      <c r="BO33" s="215">
        <f>IF(BP33="N.A.",0,Annexe_Pondération!C$16)</f>
        <v>0.25</v>
      </c>
      <c r="BP33" s="218" t="s">
        <v>143</v>
      </c>
      <c r="BQ33" s="216" t="s">
        <v>455</v>
      </c>
      <c r="BR33" s="221">
        <f>IF(BT33="","",VLOOKUP(BT33,Annexe_NOTATION!A$150:B$156,2,0))</f>
        <v>0</v>
      </c>
      <c r="BS33" s="215">
        <f>IF(BT33="N.A.",0,Annexe_Pondération!C$17)</f>
        <v>0.25</v>
      </c>
      <c r="BT33" s="216" t="s">
        <v>256</v>
      </c>
      <c r="BU33" s="216" t="s">
        <v>400</v>
      </c>
      <c r="BV33" s="221">
        <f>IF(BX33="","",VLOOKUP(BX33,Annexe_NOTATION!A$160:B$166,2,0))</f>
        <v>1</v>
      </c>
      <c r="BW33" s="215">
        <f>IF(BX33="N.A.",0,Annexe_Pondération!C$18)</f>
        <v>0.25</v>
      </c>
      <c r="BX33" s="214" t="s">
        <v>191</v>
      </c>
      <c r="BY33" s="216" t="s">
        <v>401</v>
      </c>
      <c r="BZ33" s="221">
        <f>IF(CB33="","",VLOOKUP(CB33,Annexe_NOTATION!A$170:B$176,2,0))</f>
        <v>4</v>
      </c>
      <c r="CA33" s="215">
        <f>IF(CB33="N.A.",0,Annexe_Pondération!C$19)</f>
        <v>0.25</v>
      </c>
      <c r="CB33" s="217" t="s">
        <v>163</v>
      </c>
      <c r="CC33" s="216" t="s">
        <v>402</v>
      </c>
      <c r="CD33" s="214"/>
      <c r="CE33" s="219">
        <f t="shared" si="4"/>
        <v>2.25</v>
      </c>
      <c r="CF33" s="68"/>
      <c r="CG33" s="68"/>
      <c r="CH33" s="68"/>
      <c r="CI33" s="68"/>
      <c r="CJ33" s="68"/>
      <c r="CK33" s="68"/>
      <c r="CL33" s="68"/>
      <c r="CM33" s="68"/>
      <c r="CN33" s="68"/>
      <c r="CO33" s="68"/>
      <c r="CP33" s="68"/>
      <c r="CQ33" s="68"/>
      <c r="CR33" s="68"/>
      <c r="CS33" s="68"/>
      <c r="CT33" s="68"/>
      <c r="CU33" s="68"/>
      <c r="CV33" s="68"/>
      <c r="CW33" s="68"/>
      <c r="CX33" s="68"/>
      <c r="CY33" s="68"/>
      <c r="CZ33" s="68"/>
      <c r="DA33" s="68"/>
      <c r="DB33" s="68"/>
      <c r="DC33" s="68"/>
      <c r="DD33" s="68"/>
      <c r="DE33" s="68"/>
      <c r="DF33" s="68"/>
      <c r="DG33" s="68"/>
      <c r="DH33" s="68"/>
      <c r="DI33" s="68"/>
      <c r="DJ33" s="68"/>
      <c r="DK33" s="68"/>
      <c r="DL33" s="68"/>
      <c r="DM33" s="68"/>
      <c r="DN33" s="68"/>
      <c r="DO33" s="68"/>
      <c r="DP33" s="68"/>
      <c r="DQ33" s="68"/>
      <c r="DR33" s="68"/>
      <c r="DS33" s="68"/>
    </row>
    <row r="34" spans="1:123" ht="38.25" x14ac:dyDescent="0.25">
      <c r="A34" s="92" t="s">
        <v>1018</v>
      </c>
      <c r="B34" s="214">
        <f>IF(D34="","",VLOOKUP(D34,Annexe_NOTATION!A$6:B$12,2,0))</f>
        <v>0</v>
      </c>
      <c r="C34" s="215">
        <f>IF(D34="N.A.",0,Annexe_Pondération!C$3)</f>
        <v>0.11914893617021277</v>
      </c>
      <c r="D34" s="216" t="s">
        <v>147</v>
      </c>
      <c r="E34" s="216"/>
      <c r="F34" s="214">
        <f>IF(H34="","",VLOOKUP(H34,Annexe_NOTATION!A$16:B$22,2,0))</f>
        <v>0</v>
      </c>
      <c r="G34" s="215">
        <f>IF(H34="N.A.",0,Annexe_Pondération!C$4)</f>
        <v>0.13191489361702127</v>
      </c>
      <c r="H34" s="216" t="s">
        <v>306</v>
      </c>
      <c r="I34" s="216"/>
      <c r="J34" s="214">
        <f>IF(L34="","",VLOOKUP(L34,Annexe_NOTATION!A$26:B$32,2,0))</f>
        <v>0</v>
      </c>
      <c r="K34" s="215">
        <f>IF(L34="N.A.",0,Annexe_Pondération!C$5)</f>
        <v>0.2</v>
      </c>
      <c r="L34" s="218" t="s">
        <v>153</v>
      </c>
      <c r="M34" s="216"/>
      <c r="N34" s="214">
        <f>IF(P34="","",VLOOKUP(P34,Annexe_NOTATION!A$36:B$42,2,0))</f>
        <v>0</v>
      </c>
      <c r="O34" s="215">
        <f>IF(P34="N.A.",0,Annexe_Pondération!C$6)</f>
        <v>0.2978723404255319</v>
      </c>
      <c r="P34" s="216" t="s">
        <v>835</v>
      </c>
      <c r="Q34" s="216"/>
      <c r="R34" s="214">
        <f>IF(T34="","",VLOOKUP(T34,Annexe_NOTATION!A$46:B$52,2,0))</f>
        <v>0</v>
      </c>
      <c r="S34" s="215">
        <f>IF(T34="N.A.",0,Annexe_Pondération!C$7)</f>
        <v>0.18297872340425531</v>
      </c>
      <c r="T34" s="216" t="s">
        <v>667</v>
      </c>
      <c r="U34" s="216"/>
      <c r="V34" s="214">
        <f>IF(X34="","",VLOOKUP(X34,Annexe_NOTATION!A$56:B$62,2,0))</f>
        <v>0</v>
      </c>
      <c r="W34" s="215">
        <f>IF(X34="N.A.",0,Annexe_Pondération!C$8)</f>
        <v>6.8085106382978725E-2</v>
      </c>
      <c r="X34" s="216" t="s">
        <v>630</v>
      </c>
      <c r="Y34" s="216"/>
      <c r="Z34" s="214"/>
      <c r="AA34" s="219">
        <f t="shared" si="0"/>
        <v>0</v>
      </c>
      <c r="AB34" s="220"/>
      <c r="AC34" s="221">
        <f>IF(AE34="","",VLOOKUP(AE34,Annexe_NOTATION!A$67:B$73,2,0))</f>
        <v>0</v>
      </c>
      <c r="AD34" s="215">
        <f>IF(AE34="N.A.",0,Annexe_Pondération!C$9)</f>
        <v>0.5</v>
      </c>
      <c r="AE34" s="218" t="s">
        <v>239</v>
      </c>
      <c r="AF34" s="216"/>
      <c r="AG34" s="221">
        <f>IF(AI34="","",VLOOKUP(AI34,Annexe_NOTATION!A$77:B$83,2,0))</f>
        <v>0</v>
      </c>
      <c r="AH34" s="215">
        <f>IF(AI34="N.A.",0,Annexe_Pondération!C$10)</f>
        <v>0.5</v>
      </c>
      <c r="AI34" s="214" t="s">
        <v>403</v>
      </c>
      <c r="AJ34" s="216"/>
      <c r="AK34" s="214"/>
      <c r="AL34" s="219">
        <f t="shared" si="1"/>
        <v>0</v>
      </c>
      <c r="AM34" s="220"/>
      <c r="AN34" s="221">
        <f>IF(AP34="","",VLOOKUP(AP34,Annexe_NOTATION!A$88:B$94,2,0))</f>
        <v>0</v>
      </c>
      <c r="AO34" s="215">
        <f>IF(AP34="N.A.",0,Annexe_Pondération!C$11)</f>
        <v>0.33333333333333331</v>
      </c>
      <c r="AP34" s="222" t="s">
        <v>789</v>
      </c>
      <c r="AQ34" s="216"/>
      <c r="AR34" s="221">
        <f>IF(AT34="","",VLOOKUP(AT34,Annexe_NOTATION!A$98:B$104,2,0))</f>
        <v>0</v>
      </c>
      <c r="AS34" s="215">
        <f>IF(AT34="N.A.",0,Annexe_Pondération!C$12)</f>
        <v>0.33333333333333331</v>
      </c>
      <c r="AT34" s="222" t="s">
        <v>243</v>
      </c>
      <c r="AU34" s="216"/>
      <c r="AV34" s="221">
        <f>IF(AX34="","",VLOOKUP(AX34,Annexe_NOTATION!A$108:B$114,2,0))</f>
        <v>0</v>
      </c>
      <c r="AW34" s="215">
        <f>IF(AX34="N.A.",0,Annexe_Pondération!C$13)</f>
        <v>0.33333333333333331</v>
      </c>
      <c r="AX34" s="216" t="s">
        <v>139</v>
      </c>
      <c r="AY34" s="216"/>
      <c r="AZ34" s="214"/>
      <c r="BA34" s="219">
        <f t="shared" si="2"/>
        <v>0</v>
      </c>
      <c r="BB34" s="220"/>
      <c r="BC34" s="221">
        <f>IF(BE34="","",VLOOKUP(BE34,Annexe_NOTATION!A$119:B$125,2,0))</f>
        <v>0</v>
      </c>
      <c r="BD34" s="215">
        <f>IF(BE34="N.A.",0,Annexe_Pondération!C$14)</f>
        <v>0.5</v>
      </c>
      <c r="BE34" s="224" t="s">
        <v>246</v>
      </c>
      <c r="BF34" s="216"/>
      <c r="BG34" s="221">
        <f>IF(BI34="","",VLOOKUP(BI34,Annexe_NOTATION!A$129:B$135,2,0))</f>
        <v>0</v>
      </c>
      <c r="BH34" s="215">
        <f>IF(BI34="N.A.",0,Annexe_Pondération!C$15)</f>
        <v>0.5</v>
      </c>
      <c r="BI34" s="216" t="s">
        <v>979</v>
      </c>
      <c r="BJ34" s="216"/>
      <c r="BK34" s="214"/>
      <c r="BL34" s="219">
        <f t="shared" si="3"/>
        <v>0</v>
      </c>
      <c r="BM34" s="220"/>
      <c r="BN34" s="221">
        <f>IF(BP34="","",VLOOKUP(BP34,Annexe_NOTATION!A$140:B$146,2,0))</f>
        <v>0</v>
      </c>
      <c r="BO34" s="215">
        <f>IF(BP34="N.A.",0,Annexe_Pondération!C$16)</f>
        <v>0.25</v>
      </c>
      <c r="BP34" s="218" t="s">
        <v>252</v>
      </c>
      <c r="BQ34" s="216"/>
      <c r="BR34" s="221">
        <f>IF(BT34="","",VLOOKUP(BT34,Annexe_NOTATION!A$150:B$156,2,0))</f>
        <v>0</v>
      </c>
      <c r="BS34" s="215">
        <f>IF(BT34="N.A.",0,Annexe_Pondération!C$17)</f>
        <v>0.25</v>
      </c>
      <c r="BT34" s="216" t="s">
        <v>256</v>
      </c>
      <c r="BU34" s="216"/>
      <c r="BV34" s="221">
        <f>IF(BX34="","",VLOOKUP(BX34,Annexe_NOTATION!A$160:B$166,2,0))</f>
        <v>0</v>
      </c>
      <c r="BW34" s="215">
        <f>IF(BX34="N.A.",0,Annexe_Pondération!C$18)</f>
        <v>0.25</v>
      </c>
      <c r="BX34" s="214" t="s">
        <v>259</v>
      </c>
      <c r="BY34" s="216"/>
      <c r="BZ34" s="221">
        <f>IF(CB34="","",VLOOKUP(CB34,Annexe_NOTATION!A$170:B$176,2,0))</f>
        <v>0</v>
      </c>
      <c r="CA34" s="215">
        <f>IF(CB34="N.A.",0,Annexe_Pondération!C$19)</f>
        <v>0.25</v>
      </c>
      <c r="CB34" s="216" t="s">
        <v>161</v>
      </c>
      <c r="CC34" s="216"/>
      <c r="CD34" s="214"/>
      <c r="CE34" s="219">
        <f t="shared" si="4"/>
        <v>0</v>
      </c>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row>
    <row r="35" spans="1:123" ht="153" x14ac:dyDescent="0.25">
      <c r="A35" s="92" t="s">
        <v>203</v>
      </c>
      <c r="B35" s="214">
        <f>IF(D35="","",VLOOKUP(D35,Annexe_NOTATION!A$6:B$12,2,0))</f>
        <v>1</v>
      </c>
      <c r="C35" s="215">
        <f>IF(D35="N.A.",0,Annexe_Pondération!C$3)</f>
        <v>0.11914893617021277</v>
      </c>
      <c r="D35" s="216" t="s">
        <v>148</v>
      </c>
      <c r="E35" s="216"/>
      <c r="F35" s="214">
        <f>IF(H35="","",VLOOKUP(H35,Annexe_NOTATION!A$16:B$22,2,0))</f>
        <v>4</v>
      </c>
      <c r="G35" s="215">
        <f>IF(H35="N.A.",0,Annexe_Pondération!C$4)</f>
        <v>0.13191489361702127</v>
      </c>
      <c r="H35" s="216" t="s">
        <v>154</v>
      </c>
      <c r="I35" s="216" t="s">
        <v>669</v>
      </c>
      <c r="J35" s="214">
        <f>IF(L35="","",VLOOKUP(L35,Annexe_NOTATION!A$26:B$32,2,0))</f>
        <v>4</v>
      </c>
      <c r="K35" s="215">
        <f>IF(L35="N.A.",0,Annexe_Pondération!C$5)</f>
        <v>0.2</v>
      </c>
      <c r="L35" s="218" t="s">
        <v>138</v>
      </c>
      <c r="M35" s="216" t="s">
        <v>206</v>
      </c>
      <c r="N35" s="214">
        <f>IF(P35="","",VLOOKUP(P35,Annexe_NOTATION!A$36:B$42,2,0))</f>
        <v>2</v>
      </c>
      <c r="O35" s="215">
        <f>IF(P35="N.A.",0,Annexe_Pondération!C$6)</f>
        <v>0.2978723404255319</v>
      </c>
      <c r="P35" s="216" t="s">
        <v>836</v>
      </c>
      <c r="Q35" s="218" t="s">
        <v>647</v>
      </c>
      <c r="R35" s="214">
        <f>IF(T35="","",VLOOKUP(T35,Annexe_NOTATION!A$46:B$52,2,0))</f>
        <v>2</v>
      </c>
      <c r="S35" s="215">
        <f>IF(T35="N.A.",0,Annexe_Pondération!C$7)</f>
        <v>0.18297872340425531</v>
      </c>
      <c r="T35" s="216" t="s">
        <v>586</v>
      </c>
      <c r="U35" s="216" t="s">
        <v>670</v>
      </c>
      <c r="V35" s="214">
        <f>IF(X35="","",VLOOKUP(X35,Annexe_NOTATION!A$56:B$62,2,0))</f>
        <v>2</v>
      </c>
      <c r="W35" s="215">
        <f>IF(X35="N.A.",0,Annexe_Pondération!C$8)</f>
        <v>6.8085106382978725E-2</v>
      </c>
      <c r="X35" s="216" t="s">
        <v>788</v>
      </c>
      <c r="Y35" s="216" t="s">
        <v>211</v>
      </c>
      <c r="Z35" s="214"/>
      <c r="AA35" s="219">
        <f t="shared" si="0"/>
        <v>2.5446808510638301</v>
      </c>
      <c r="AB35" s="220"/>
      <c r="AC35" s="221">
        <f>IF(AE35="","",VLOOKUP(AE35,Annexe_NOTATION!A$67:B$73,2,0))</f>
        <v>2</v>
      </c>
      <c r="AD35" s="215">
        <f>IF(AE35="N.A.",0,Annexe_Pondération!C$9)</f>
        <v>0.5</v>
      </c>
      <c r="AE35" s="224" t="s">
        <v>238</v>
      </c>
      <c r="AF35" s="216" t="s">
        <v>977</v>
      </c>
      <c r="AG35" s="221">
        <f>IF(AI35="","",VLOOKUP(AI35,Annexe_NOTATION!A$77:B$83,2,0))</f>
        <v>2</v>
      </c>
      <c r="AH35" s="215">
        <f>IF(AI35="N.A.",0,Annexe_Pondération!C$10)</f>
        <v>0.5</v>
      </c>
      <c r="AI35" s="214" t="s">
        <v>464</v>
      </c>
      <c r="AJ35" s="218" t="s">
        <v>978</v>
      </c>
      <c r="AK35" s="214"/>
      <c r="AL35" s="219">
        <f t="shared" si="1"/>
        <v>2</v>
      </c>
      <c r="AM35" s="220"/>
      <c r="AN35" s="221">
        <f>IF(AP35="","",VLOOKUP(AP35,Annexe_NOTATION!A$88:B$94,2,0))</f>
        <v>3</v>
      </c>
      <c r="AO35" s="215">
        <f>IF(AP35="N.A.",0,Annexe_Pondération!C$11)</f>
        <v>0.33333333333333331</v>
      </c>
      <c r="AP35" s="223" t="s">
        <v>241</v>
      </c>
      <c r="AQ35" s="216" t="s">
        <v>467</v>
      </c>
      <c r="AR35" s="221">
        <f>IF(AT35="","",VLOOKUP(AT35,Annexe_NOTATION!A$98:B$104,2,0))</f>
        <v>4</v>
      </c>
      <c r="AS35" s="215">
        <f>IF(AT35="N.A.",0,Annexe_Pondération!C$12)</f>
        <v>0.33333333333333331</v>
      </c>
      <c r="AT35" s="223" t="s">
        <v>665</v>
      </c>
      <c r="AU35" s="216"/>
      <c r="AV35" s="221">
        <f>IF(AX35="","",VLOOKUP(AX35,Annexe_NOTATION!A$108:B$114,2,0))</f>
        <v>4</v>
      </c>
      <c r="AW35" s="215">
        <f>IF(AX35="N.A.",0,Annexe_Pondération!C$13)</f>
        <v>0.33333333333333331</v>
      </c>
      <c r="AX35" s="216" t="s">
        <v>157</v>
      </c>
      <c r="AY35" s="216"/>
      <c r="AZ35" s="214"/>
      <c r="BA35" s="219">
        <f t="shared" si="2"/>
        <v>3.6666666666666661</v>
      </c>
      <c r="BB35" s="220"/>
      <c r="BC35" s="221">
        <f>IF(BE35="","",VLOOKUP(BE35,Annexe_NOTATION!A$119:B$125,2,0))</f>
        <v>0</v>
      </c>
      <c r="BD35" s="215">
        <f>IF(BE35="N.A.",0,Annexe_Pondération!C$14)</f>
        <v>0.5</v>
      </c>
      <c r="BE35" s="218" t="s">
        <v>246</v>
      </c>
      <c r="BF35" s="216" t="s">
        <v>540</v>
      </c>
      <c r="BG35" s="221">
        <f>IF(BI35="","",VLOOKUP(BI35,Annexe_NOTATION!A$129:B$135,2,0))</f>
        <v>0</v>
      </c>
      <c r="BH35" s="215">
        <f>IF(BI35="N.A.",0,Annexe_Pondération!C$15)</f>
        <v>0.5</v>
      </c>
      <c r="BI35" s="216" t="s">
        <v>979</v>
      </c>
      <c r="BJ35" s="216" t="s">
        <v>212</v>
      </c>
      <c r="BK35" s="214"/>
      <c r="BL35" s="219">
        <f t="shared" si="3"/>
        <v>0</v>
      </c>
      <c r="BM35" s="220"/>
      <c r="BN35" s="221">
        <f>IF(BP35="","",VLOOKUP(BP35,Annexe_NOTATION!A$140:B$146,2,0))</f>
        <v>4</v>
      </c>
      <c r="BO35" s="215">
        <f>IF(BP35="N.A.",0,Annexe_Pondération!C$16)</f>
        <v>0.25</v>
      </c>
      <c r="BP35" s="218" t="s">
        <v>143</v>
      </c>
      <c r="BQ35" s="216"/>
      <c r="BR35" s="221">
        <f>IF(BT35="","",VLOOKUP(BT35,Annexe_NOTATION!A$150:B$156,2,0))</f>
        <v>4</v>
      </c>
      <c r="BS35" s="215">
        <f>IF(BT35="N.A.",0,Annexe_Pondération!C$17)</f>
        <v>0.25</v>
      </c>
      <c r="BT35" s="216" t="s">
        <v>258</v>
      </c>
      <c r="BU35" s="216"/>
      <c r="BV35" s="221">
        <f>IF(BX35="","",VLOOKUP(BX35,Annexe_NOTATION!A$160:B$166,2,0))</f>
        <v>4</v>
      </c>
      <c r="BW35" s="215">
        <f>IF(BX35="N.A.",0,Annexe_Pondération!C$18)</f>
        <v>0.25</v>
      </c>
      <c r="BX35" s="214" t="s">
        <v>264</v>
      </c>
      <c r="BY35" s="216" t="s">
        <v>215</v>
      </c>
      <c r="BZ35" s="221">
        <f>IF(CB35="","",VLOOKUP(CB35,Annexe_NOTATION!A$170:B$176,2,0))</f>
        <v>4</v>
      </c>
      <c r="CA35" s="215">
        <f>IF(CB35="N.A.",0,Annexe_Pondération!C$19)</f>
        <v>0.25</v>
      </c>
      <c r="CB35" s="216" t="s">
        <v>163</v>
      </c>
      <c r="CC35" s="216"/>
      <c r="CD35" s="214"/>
      <c r="CE35" s="219">
        <f t="shared" si="4"/>
        <v>4</v>
      </c>
      <c r="CF35" s="68"/>
      <c r="CG35" s="68"/>
      <c r="CH35" s="68"/>
      <c r="CI35" s="68"/>
      <c r="CJ35" s="68"/>
      <c r="CK35" s="68"/>
      <c r="CL35" s="68"/>
      <c r="CM35" s="68"/>
      <c r="CN35" s="68"/>
      <c r="CO35" s="68"/>
      <c r="CP35" s="68"/>
      <c r="CQ35" s="68"/>
      <c r="CR35" s="68"/>
      <c r="CS35" s="68"/>
      <c r="CT35" s="68"/>
      <c r="CU35" s="68"/>
      <c r="CV35" s="68"/>
      <c r="CW35" s="68"/>
      <c r="CX35" s="68"/>
      <c r="CY35" s="68"/>
      <c r="CZ35" s="68"/>
      <c r="DA35" s="68"/>
      <c r="DB35" s="68"/>
      <c r="DC35" s="68"/>
      <c r="DD35" s="68"/>
      <c r="DE35" s="68"/>
      <c r="DF35" s="68"/>
      <c r="DG35" s="68"/>
      <c r="DH35" s="68"/>
      <c r="DI35" s="68"/>
      <c r="DJ35" s="68"/>
      <c r="DK35" s="68"/>
      <c r="DL35" s="68"/>
      <c r="DM35" s="68"/>
      <c r="DN35" s="68"/>
      <c r="DO35" s="68"/>
      <c r="DP35" s="68"/>
      <c r="DQ35" s="68"/>
      <c r="DR35" s="68"/>
      <c r="DS35" s="68"/>
    </row>
    <row r="36" spans="1:123" ht="165.75" x14ac:dyDescent="0.25">
      <c r="A36" s="92" t="s">
        <v>412</v>
      </c>
      <c r="B36" s="214">
        <f>IF(D36="","",VLOOKUP(D36,Annexe_NOTATION!A$6:B$12,2,0))</f>
        <v>3</v>
      </c>
      <c r="C36" s="215">
        <f>IF(D36="N.A.",0,Annexe_Pondération!C$3)</f>
        <v>0.11914893617021277</v>
      </c>
      <c r="D36" s="216" t="s">
        <v>150</v>
      </c>
      <c r="E36" s="216" t="s">
        <v>436</v>
      </c>
      <c r="F36" s="214">
        <f>IF(H36="","",VLOOKUP(H36,Annexe_NOTATION!A$16:B$22,2,0))</f>
        <v>4</v>
      </c>
      <c r="G36" s="215">
        <f>IF(H36="N.A.",0,Annexe_Pondération!C$4)</f>
        <v>0.13191489361702127</v>
      </c>
      <c r="H36" s="216" t="s">
        <v>154</v>
      </c>
      <c r="I36" s="216" t="s">
        <v>830</v>
      </c>
      <c r="J36" s="214">
        <f>IF(L36="","",VLOOKUP(L36,Annexe_NOTATION!A$26:B$32,2,0))</f>
        <v>2</v>
      </c>
      <c r="K36" s="215">
        <f>IF(L36="N.A.",0,Annexe_Pondération!C$5)</f>
        <v>0.2</v>
      </c>
      <c r="L36" s="224" t="s">
        <v>152</v>
      </c>
      <c r="M36" s="216" t="s">
        <v>558</v>
      </c>
      <c r="N36" s="214">
        <f>IF(P36="","",VLOOKUP(P36,Annexe_NOTATION!A$36:B$42,2,0))</f>
        <v>4</v>
      </c>
      <c r="O36" s="215">
        <f>IF(P36="N.A.",0,Annexe_Pondération!C$6)</f>
        <v>0.2978723404255319</v>
      </c>
      <c r="P36" s="216" t="s">
        <v>975</v>
      </c>
      <c r="Q36" s="216" t="s">
        <v>285</v>
      </c>
      <c r="R36" s="214">
        <f>IF(T36="","",VLOOKUP(T36,Annexe_NOTATION!A$46:B$52,2,0))</f>
        <v>4</v>
      </c>
      <c r="S36" s="215">
        <f>IF(T36="N.A.",0,Annexe_Pondération!C$7)</f>
        <v>0.18297872340425531</v>
      </c>
      <c r="T36" s="216" t="s">
        <v>585</v>
      </c>
      <c r="U36" s="216" t="s">
        <v>286</v>
      </c>
      <c r="V36" s="214">
        <f>IF(X36="","",VLOOKUP(X36,Annexe_NOTATION!A$56:B$62,2,0))</f>
        <v>1</v>
      </c>
      <c r="W36" s="215">
        <f>IF(X36="N.A.",0,Annexe_Pondération!C$8)</f>
        <v>6.8085106382978725E-2</v>
      </c>
      <c r="X36" s="216" t="s">
        <v>791</v>
      </c>
      <c r="Y36" s="216" t="s">
        <v>427</v>
      </c>
      <c r="Z36" s="214"/>
      <c r="AA36" s="219">
        <f t="shared" si="0"/>
        <v>3.2765957446808507</v>
      </c>
      <c r="AB36" s="220"/>
      <c r="AC36" s="221">
        <f>IF(AE36="","",VLOOKUP(AE36,Annexe_NOTATION!A$67:B$73,2,0))</f>
        <v>2</v>
      </c>
      <c r="AD36" s="215">
        <f>IF(AE36="N.A.",0,Annexe_Pondération!C$9)</f>
        <v>0.5</v>
      </c>
      <c r="AE36" s="218" t="s">
        <v>238</v>
      </c>
      <c r="AF36" s="216" t="s">
        <v>430</v>
      </c>
      <c r="AG36" s="221">
        <f>IF(AI36="","",VLOOKUP(AI36,Annexe_NOTATION!A$77:B$83,2,0))</f>
        <v>4</v>
      </c>
      <c r="AH36" s="215">
        <f>IF(AI36="N.A.",0,Annexe_Pondération!C$10)</f>
        <v>0.5</v>
      </c>
      <c r="AI36" s="214" t="s">
        <v>466</v>
      </c>
      <c r="AJ36" s="216" t="s">
        <v>470</v>
      </c>
      <c r="AK36" s="214"/>
      <c r="AL36" s="219">
        <f t="shared" si="1"/>
        <v>3</v>
      </c>
      <c r="AM36" s="220"/>
      <c r="AN36" s="221">
        <f>IF(AP36="","",VLOOKUP(AP36,Annexe_NOTATION!A$88:B$94,2,0))</f>
        <v>4</v>
      </c>
      <c r="AO36" s="215">
        <f>IF(AP36="N.A.",0,Annexe_Pondération!C$11)</f>
        <v>0.33333333333333331</v>
      </c>
      <c r="AP36" s="222" t="s">
        <v>242</v>
      </c>
      <c r="AQ36" s="216" t="s">
        <v>417</v>
      </c>
      <c r="AR36" s="221">
        <f>IF(AT36="","",VLOOKUP(AT36,Annexe_NOTATION!A$98:B$104,2,0))</f>
        <v>3</v>
      </c>
      <c r="AS36" s="215">
        <f>IF(AT36="N.A.",0,Annexe_Pondération!C$12)</f>
        <v>0.33333333333333331</v>
      </c>
      <c r="AT36" s="222" t="s">
        <v>824</v>
      </c>
      <c r="AU36" s="216" t="s">
        <v>456</v>
      </c>
      <c r="AV36" s="221">
        <f>IF(AX36="","",VLOOKUP(AX36,Annexe_NOTATION!A$108:B$114,2,0))</f>
        <v>4</v>
      </c>
      <c r="AW36" s="215">
        <f>IF(AX36="N.A.",0,Annexe_Pondération!C$13)</f>
        <v>0.33333333333333331</v>
      </c>
      <c r="AX36" s="216" t="s">
        <v>157</v>
      </c>
      <c r="AY36" s="216" t="s">
        <v>433</v>
      </c>
      <c r="AZ36" s="214"/>
      <c r="BA36" s="219">
        <f t="shared" si="2"/>
        <v>3.6666666666666661</v>
      </c>
      <c r="BB36" s="220"/>
      <c r="BC36" s="221">
        <f>IF(BE36="","",VLOOKUP(BE36,Annexe_NOTATION!A$119:B$125,2,0))</f>
        <v>2</v>
      </c>
      <c r="BD36" s="215">
        <f>IF(BE36="N.A.",0,Annexe_Pondération!C$14)</f>
        <v>0.5</v>
      </c>
      <c r="BE36" s="224" t="s">
        <v>244</v>
      </c>
      <c r="BF36" s="216" t="s">
        <v>796</v>
      </c>
      <c r="BG36" s="221">
        <f>IF(BI36="","",VLOOKUP(BI36,Annexe_NOTATION!A$129:B$135,2,0))</f>
        <v>2</v>
      </c>
      <c r="BH36" s="215">
        <f>IF(BI36="N.A.",0,Annexe_Pondération!C$15)</f>
        <v>0.5</v>
      </c>
      <c r="BI36" s="216" t="s">
        <v>863</v>
      </c>
      <c r="BJ36" s="216" t="s">
        <v>880</v>
      </c>
      <c r="BK36" s="214"/>
      <c r="BL36" s="219">
        <f t="shared" si="3"/>
        <v>2</v>
      </c>
      <c r="BM36" s="220"/>
      <c r="BN36" s="221">
        <f>IF(BP36="","",VLOOKUP(BP36,Annexe_NOTATION!A$140:B$146,2,0))</f>
        <v>0</v>
      </c>
      <c r="BO36" s="215">
        <f>IF(BP36="N.A.",0,Annexe_Pondération!C$16)</f>
        <v>0.25</v>
      </c>
      <c r="BP36" s="224" t="s">
        <v>252</v>
      </c>
      <c r="BQ36" s="216" t="s">
        <v>559</v>
      </c>
      <c r="BR36" s="221">
        <f>IF(BT36="","",VLOOKUP(BT36,Annexe_NOTATION!A$150:B$156,2,0))</f>
        <v>0</v>
      </c>
      <c r="BS36" s="215">
        <f>IF(BT36="N.A.",0,Annexe_Pondération!C$17)</f>
        <v>0.25</v>
      </c>
      <c r="BT36" s="216" t="s">
        <v>256</v>
      </c>
      <c r="BU36" s="216" t="s">
        <v>418</v>
      </c>
      <c r="BV36" s="221">
        <f>IF(BX36="","",VLOOKUP(BX36,Annexe_NOTATION!A$160:B$166,2,0))</f>
        <v>2</v>
      </c>
      <c r="BW36" s="215">
        <f>IF(BX36="N.A.",0,Annexe_Pondération!C$18)</f>
        <v>0.25</v>
      </c>
      <c r="BX36" s="214" t="s">
        <v>260</v>
      </c>
      <c r="BY36" s="216" t="s">
        <v>419</v>
      </c>
      <c r="BZ36" s="221">
        <f>IF(CB36="","",VLOOKUP(CB36,Annexe_NOTATION!A$170:B$176,2,0))</f>
        <v>2</v>
      </c>
      <c r="CA36" s="215">
        <f>IF(CB36="N.A.",0,Annexe_Pondération!C$19)</f>
        <v>0.25</v>
      </c>
      <c r="CB36" s="217" t="s">
        <v>162</v>
      </c>
      <c r="CC36" s="217" t="s">
        <v>846</v>
      </c>
      <c r="CD36" s="214"/>
      <c r="CE36" s="219">
        <f t="shared" si="4"/>
        <v>1</v>
      </c>
      <c r="CF36" s="68"/>
      <c r="CG36" s="68"/>
      <c r="CH36" s="68"/>
      <c r="CI36" s="68"/>
      <c r="CJ36" s="68"/>
      <c r="CK36" s="68"/>
      <c r="CL36" s="68"/>
      <c r="CM36" s="68"/>
      <c r="CN36" s="68"/>
      <c r="CO36" s="68"/>
      <c r="CP36" s="68"/>
      <c r="CQ36" s="68"/>
      <c r="CR36" s="68"/>
      <c r="CS36" s="68"/>
      <c r="CT36" s="68"/>
      <c r="CU36" s="68"/>
      <c r="CV36" s="68"/>
      <c r="CW36" s="68"/>
      <c r="CX36" s="68"/>
      <c r="CY36" s="68"/>
      <c r="CZ36" s="68"/>
      <c r="DA36" s="68"/>
      <c r="DB36" s="68"/>
      <c r="DC36" s="68"/>
      <c r="DD36" s="68"/>
      <c r="DE36" s="68"/>
      <c r="DF36" s="68"/>
      <c r="DG36" s="68"/>
      <c r="DH36" s="68"/>
      <c r="DI36" s="68"/>
      <c r="DJ36" s="68"/>
      <c r="DK36" s="68"/>
      <c r="DL36" s="68"/>
      <c r="DM36" s="68"/>
      <c r="DN36" s="68"/>
      <c r="DO36" s="68"/>
      <c r="DP36" s="68"/>
      <c r="DQ36" s="68"/>
      <c r="DR36" s="68"/>
      <c r="DS36" s="68"/>
    </row>
    <row r="37" spans="1:123" ht="191.25" x14ac:dyDescent="0.25">
      <c r="A37" s="92" t="s">
        <v>321</v>
      </c>
      <c r="B37" s="214">
        <f>IF(D37="","",VLOOKUP(D37,Annexe_NOTATION!A$6:B$12,2,0))</f>
        <v>1</v>
      </c>
      <c r="C37" s="215">
        <f>IF(D37="N.A.",0,Annexe_Pondération!C$3)</f>
        <v>0.11914893617021277</v>
      </c>
      <c r="D37" s="216" t="s">
        <v>148</v>
      </c>
      <c r="E37" s="216" t="s">
        <v>441</v>
      </c>
      <c r="F37" s="214">
        <f>IF(H37="","",VLOOKUP(H37,Annexe_NOTATION!A$16:B$22,2,0))</f>
        <v>4</v>
      </c>
      <c r="G37" s="215">
        <f>IF(H37="N.A.",0,Annexe_Pondération!C$4)</f>
        <v>0.13191489361702127</v>
      </c>
      <c r="H37" s="216" t="s">
        <v>154</v>
      </c>
      <c r="I37" s="216" t="s">
        <v>442</v>
      </c>
      <c r="J37" s="214">
        <f>IF(L37="","",VLOOKUP(L37,Annexe_NOTATION!A$26:B$32,2,0))</f>
        <v>4</v>
      </c>
      <c r="K37" s="215">
        <f>IF(L37="N.A.",0,Annexe_Pondération!C$5)</f>
        <v>0.2</v>
      </c>
      <c r="L37" s="218" t="s">
        <v>138</v>
      </c>
      <c r="M37" s="216" t="s">
        <v>443</v>
      </c>
      <c r="N37" s="214">
        <f>IF(P37="","",VLOOKUP(P37,Annexe_NOTATION!A$36:B$42,2,0))</f>
        <v>2</v>
      </c>
      <c r="O37" s="215">
        <f>IF(P37="N.A.",0,Annexe_Pondération!C$6)</f>
        <v>0.2978723404255319</v>
      </c>
      <c r="P37" s="217" t="s">
        <v>836</v>
      </c>
      <c r="Q37" s="217" t="s">
        <v>1052</v>
      </c>
      <c r="R37" s="214">
        <f>IF(T37="","",VLOOKUP(T37,Annexe_NOTATION!A$46:B$52,2,0))</f>
        <v>2</v>
      </c>
      <c r="S37" s="215">
        <f>IF(T37="N.A.",0,Annexe_Pondération!C$7)</f>
        <v>0.18297872340425531</v>
      </c>
      <c r="T37" s="216" t="s">
        <v>586</v>
      </c>
      <c r="U37" s="216" t="s">
        <v>1053</v>
      </c>
      <c r="V37" s="214">
        <f>IF(X37="","",VLOOKUP(X37,Annexe_NOTATION!A$56:B$62,2,0))</f>
        <v>1</v>
      </c>
      <c r="W37" s="215">
        <f>IF(X37="N.A.",0,Annexe_Pondération!C$8)</f>
        <v>6.8085106382978725E-2</v>
      </c>
      <c r="X37" s="216" t="s">
        <v>791</v>
      </c>
      <c r="Y37" s="216" t="s">
        <v>1099</v>
      </c>
      <c r="Z37" s="214"/>
      <c r="AA37" s="219">
        <f t="shared" si="0"/>
        <v>2.4765957446808513</v>
      </c>
      <c r="AB37" s="220"/>
      <c r="AC37" s="221">
        <f>IF(AE37="","",VLOOKUP(AE37,Annexe_NOTATION!A$67:B$73,2,0))</f>
        <v>2</v>
      </c>
      <c r="AD37" s="215">
        <f>IF(AE37="N.A.",0,Annexe_Pondération!C$9)</f>
        <v>0.5</v>
      </c>
      <c r="AE37" s="218" t="s">
        <v>238</v>
      </c>
      <c r="AF37" s="216" t="s">
        <v>330</v>
      </c>
      <c r="AG37" s="221">
        <f>IF(AI37="","",VLOOKUP(AI37,Annexe_NOTATION!A$77:B$83,2,0))</f>
        <v>4</v>
      </c>
      <c r="AH37" s="215">
        <f>IF(AI37="N.A.",0,Annexe_Pondération!C$10)</f>
        <v>0.5</v>
      </c>
      <c r="AI37" s="214" t="s">
        <v>466</v>
      </c>
      <c r="AJ37" s="216" t="s">
        <v>547</v>
      </c>
      <c r="AK37" s="214"/>
      <c r="AL37" s="219">
        <f t="shared" si="1"/>
        <v>3</v>
      </c>
      <c r="AM37" s="220"/>
      <c r="AN37" s="221">
        <f>IF(AP37="","",VLOOKUP(AP37,Annexe_NOTATION!A$88:B$94,2,0))</f>
        <v>4</v>
      </c>
      <c r="AO37" s="215">
        <f>IF(AP37="N.A.",0,Annexe_Pondération!C$11)</f>
        <v>0.33333333333333331</v>
      </c>
      <c r="AP37" s="222" t="s">
        <v>242</v>
      </c>
      <c r="AQ37" s="216" t="s">
        <v>331</v>
      </c>
      <c r="AR37" s="221">
        <f>IF(AT37="","",VLOOKUP(AT37,Annexe_NOTATION!A$98:B$104,2,0))</f>
        <v>4</v>
      </c>
      <c r="AS37" s="215">
        <f>IF(AT37="N.A.",0,Annexe_Pondération!C$12)</f>
        <v>0.33333333333333331</v>
      </c>
      <c r="AT37" s="223" t="s">
        <v>665</v>
      </c>
      <c r="AU37" s="216" t="s">
        <v>1107</v>
      </c>
      <c r="AV37" s="221">
        <f>IF(AX37="","",VLOOKUP(AX37,Annexe_NOTATION!A$108:B$114,2,0))</f>
        <v>2</v>
      </c>
      <c r="AW37" s="215">
        <f>IF(AX37="N.A.",0,Annexe_Pondération!C$13)</f>
        <v>0.33333333333333331</v>
      </c>
      <c r="AX37" s="216" t="s">
        <v>156</v>
      </c>
      <c r="AY37" s="216" t="s">
        <v>444</v>
      </c>
      <c r="AZ37" s="214"/>
      <c r="BA37" s="219">
        <f t="shared" si="2"/>
        <v>3.333333333333333</v>
      </c>
      <c r="BB37" s="220"/>
      <c r="BC37" s="221">
        <f>IF(BE37="","",VLOOKUP(BE37,Annexe_NOTATION!A$119:B$125,2,0))</f>
        <v>0</v>
      </c>
      <c r="BD37" s="215">
        <f>IF(BE37="N.A.",0,Annexe_Pondération!C$14)</f>
        <v>0.5</v>
      </c>
      <c r="BE37" s="224" t="s">
        <v>246</v>
      </c>
      <c r="BF37" s="216" t="s">
        <v>548</v>
      </c>
      <c r="BG37" s="221">
        <f>IF(BI37="","",VLOOKUP(BI37,Annexe_NOTATION!A$129:B$135,2,0))</f>
        <v>1</v>
      </c>
      <c r="BH37" s="215">
        <f>IF(BI37="N.A.",0,Annexe_Pondération!C$15)</f>
        <v>0.5</v>
      </c>
      <c r="BI37" s="216" t="s">
        <v>862</v>
      </c>
      <c r="BJ37" s="216" t="s">
        <v>986</v>
      </c>
      <c r="BK37" s="214"/>
      <c r="BL37" s="219">
        <f t="shared" si="3"/>
        <v>0.5</v>
      </c>
      <c r="BM37" s="220"/>
      <c r="BN37" s="221">
        <f>IF(BP37="","",VLOOKUP(BP37,Annexe_NOTATION!A$140:B$146,2,0))</f>
        <v>0</v>
      </c>
      <c r="BO37" s="215">
        <f>IF(BP37="N.A.",0,Annexe_Pondération!C$16)</f>
        <v>0.25</v>
      </c>
      <c r="BP37" s="218" t="s">
        <v>252</v>
      </c>
      <c r="BQ37" s="216" t="s">
        <v>445</v>
      </c>
      <c r="BR37" s="221">
        <f>IF(BT37="","",VLOOKUP(BT37,Annexe_NOTATION!A$150:B$156,2,0))</f>
        <v>0</v>
      </c>
      <c r="BS37" s="215">
        <f>IF(BT37="N.A.",0,Annexe_Pondération!C$17)</f>
        <v>0.25</v>
      </c>
      <c r="BT37" s="216" t="s">
        <v>256</v>
      </c>
      <c r="BU37" s="216" t="s">
        <v>332</v>
      </c>
      <c r="BV37" s="221">
        <f>IF(BX37="","",VLOOKUP(BX37,Annexe_NOTATION!A$160:B$166,2,0))</f>
        <v>1</v>
      </c>
      <c r="BW37" s="215">
        <f>IF(BX37="N.A.",0,Annexe_Pondération!C$18)</f>
        <v>0.25</v>
      </c>
      <c r="BX37" s="214" t="s">
        <v>191</v>
      </c>
      <c r="BY37" s="216" t="s">
        <v>333</v>
      </c>
      <c r="BZ37" s="221">
        <f>IF(CB37="","",VLOOKUP(CB37,Annexe_NOTATION!A$170:B$176,2,0))</f>
        <v>2</v>
      </c>
      <c r="CA37" s="215">
        <f>IF(CB37="N.A.",0,Annexe_Pondération!C$19)</f>
        <v>0.25</v>
      </c>
      <c r="CB37" s="217" t="s">
        <v>162</v>
      </c>
      <c r="CC37" s="216" t="s">
        <v>1054</v>
      </c>
      <c r="CD37" s="214"/>
      <c r="CE37" s="219">
        <f t="shared" si="4"/>
        <v>0.75</v>
      </c>
      <c r="CF37" s="68"/>
      <c r="CG37" s="68"/>
      <c r="CH37" s="68"/>
      <c r="CI37" s="68"/>
      <c r="CJ37" s="68"/>
      <c r="CK37" s="68"/>
      <c r="CL37" s="68"/>
      <c r="CM37" s="68"/>
      <c r="CN37" s="68"/>
      <c r="CO37" s="68"/>
      <c r="CP37" s="68"/>
      <c r="CQ37" s="68"/>
      <c r="CR37" s="68"/>
      <c r="CS37" s="68"/>
      <c r="CT37" s="68"/>
      <c r="CU37" s="68"/>
      <c r="CV37" s="68"/>
      <c r="CW37" s="68"/>
      <c r="CX37" s="68"/>
      <c r="CY37" s="68"/>
      <c r="CZ37" s="68"/>
      <c r="DA37" s="68"/>
      <c r="DB37" s="68"/>
      <c r="DC37" s="68"/>
      <c r="DD37" s="68"/>
      <c r="DE37" s="68"/>
      <c r="DF37" s="68"/>
      <c r="DG37" s="68"/>
      <c r="DH37" s="68"/>
      <c r="DI37" s="68"/>
      <c r="DJ37" s="68"/>
      <c r="DK37" s="68"/>
      <c r="DL37" s="68"/>
      <c r="DM37" s="68"/>
      <c r="DN37" s="68"/>
      <c r="DO37" s="68"/>
      <c r="DP37" s="68"/>
      <c r="DQ37" s="68"/>
      <c r="DR37" s="68"/>
      <c r="DS37" s="68"/>
    </row>
    <row r="38" spans="1:123" ht="89.25" x14ac:dyDescent="0.25">
      <c r="A38" s="105" t="s">
        <v>855</v>
      </c>
      <c r="B38" s="214">
        <f>IF(D38="","",VLOOKUP(D38,Annexe_NOTATION!A$6:B$12,2,0))</f>
        <v>2</v>
      </c>
      <c r="C38" s="215">
        <f>IF(D38="N.A.",0,Annexe_Pondération!C$3)</f>
        <v>0.11914893617021277</v>
      </c>
      <c r="D38" s="216" t="s">
        <v>149</v>
      </c>
      <c r="E38" s="216"/>
      <c r="F38" s="214">
        <f>IF(H38="","",VLOOKUP(H38,Annexe_NOTATION!A$16:B$22,2,0))</f>
        <v>0</v>
      </c>
      <c r="G38" s="215">
        <f>IF(H38="N.A.",0,Annexe_Pondération!C$4)</f>
        <v>0.13191489361702127</v>
      </c>
      <c r="H38" s="216" t="s">
        <v>306</v>
      </c>
      <c r="I38" s="216" t="s">
        <v>1016</v>
      </c>
      <c r="J38" s="214">
        <f>IF(L38="","",VLOOKUP(L38,Annexe_NOTATION!A$26:B$32,2,0))</f>
        <v>4</v>
      </c>
      <c r="K38" s="215">
        <f>IF(L38="N.A.",0,Annexe_Pondération!C$5)</f>
        <v>0.2</v>
      </c>
      <c r="L38" s="218" t="s">
        <v>138</v>
      </c>
      <c r="M38" s="216"/>
      <c r="N38" s="214">
        <f>IF(P38="","",VLOOKUP(P38,Annexe_NOTATION!A$36:B$42,2,0))</f>
        <v>2</v>
      </c>
      <c r="O38" s="215">
        <f>IF(P38="N.A.",0,Annexe_Pondération!C$6)</f>
        <v>0.2978723404255319</v>
      </c>
      <c r="P38" s="216" t="s">
        <v>836</v>
      </c>
      <c r="Q38" s="216" t="s">
        <v>930</v>
      </c>
      <c r="R38" s="214">
        <f>IF(T38="","",VLOOKUP(T38,Annexe_NOTATION!A$46:B$52,2,0))</f>
        <v>4</v>
      </c>
      <c r="S38" s="215">
        <f>IF(T38="N.A.",0,Annexe_Pondération!C$7)</f>
        <v>0.18297872340425531</v>
      </c>
      <c r="T38" s="216" t="s">
        <v>585</v>
      </c>
      <c r="U38" s="216" t="s">
        <v>286</v>
      </c>
      <c r="V38" s="214">
        <f>IF(X38="","",VLOOKUP(X38,Annexe_NOTATION!A$56:B$62,2,0))</f>
        <v>0</v>
      </c>
      <c r="W38" s="215">
        <f>IF(X38="N.A.",0,Annexe_Pondération!C$8)</f>
        <v>6.8085106382978725E-2</v>
      </c>
      <c r="X38" s="216" t="s">
        <v>630</v>
      </c>
      <c r="Y38" s="216" t="s">
        <v>931</v>
      </c>
      <c r="Z38" s="214"/>
      <c r="AA38" s="219">
        <f t="shared" si="0"/>
        <v>2.3659574468085109</v>
      </c>
      <c r="AB38" s="220"/>
      <c r="AC38" s="221">
        <f>IF(AE38="","",VLOOKUP(AE38,Annexe_NOTATION!A$67:B$73,2,0))</f>
        <v>2</v>
      </c>
      <c r="AD38" s="215">
        <f>IF(AE38="N.A.",0,Annexe_Pondération!C$9)</f>
        <v>0.5</v>
      </c>
      <c r="AE38" s="218" t="s">
        <v>238</v>
      </c>
      <c r="AF38" s="216" t="s">
        <v>932</v>
      </c>
      <c r="AG38" s="221">
        <f>IF(AI38="","",VLOOKUP(AI38,Annexe_NOTATION!A$77:B$83,2,0))</f>
        <v>2</v>
      </c>
      <c r="AH38" s="215">
        <f>IF(AI38="N.A.",0,Annexe_Pondération!C$10)</f>
        <v>0.5</v>
      </c>
      <c r="AI38" s="214" t="s">
        <v>464</v>
      </c>
      <c r="AJ38" s="216" t="s">
        <v>1017</v>
      </c>
      <c r="AK38" s="214"/>
      <c r="AL38" s="219">
        <f t="shared" si="1"/>
        <v>2</v>
      </c>
      <c r="AM38" s="220"/>
      <c r="AN38" s="221">
        <f>IF(AP38="","",VLOOKUP(AP38,Annexe_NOTATION!A$88:B$94,2,0))</f>
        <v>3</v>
      </c>
      <c r="AO38" s="215">
        <f>IF(AP38="N.A.",0,Annexe_Pondération!C$11)</f>
        <v>0.33333333333333331</v>
      </c>
      <c r="AP38" s="222" t="s">
        <v>241</v>
      </c>
      <c r="AQ38" s="216" t="s">
        <v>933</v>
      </c>
      <c r="AR38" s="221">
        <f>IF(AT38="","",VLOOKUP(AT38,Annexe_NOTATION!A$98:B$104,2,0))</f>
        <v>3</v>
      </c>
      <c r="AS38" s="215">
        <f>IF(AT38="N.A.",0,Annexe_Pondération!C$12)</f>
        <v>0.33333333333333331</v>
      </c>
      <c r="AT38" s="222" t="s">
        <v>824</v>
      </c>
      <c r="AU38" s="216" t="s">
        <v>934</v>
      </c>
      <c r="AV38" s="221">
        <f>IF(AX38="","",VLOOKUP(AX38,Annexe_NOTATION!A$108:B$114,2,0))</f>
        <v>4</v>
      </c>
      <c r="AW38" s="215">
        <f>IF(AX38="N.A.",0,Annexe_Pondération!C$13)</f>
        <v>0.33333333333333331</v>
      </c>
      <c r="AX38" s="216" t="s">
        <v>157</v>
      </c>
      <c r="AY38" s="216"/>
      <c r="AZ38" s="214"/>
      <c r="BA38" s="219">
        <f t="shared" si="2"/>
        <v>3.333333333333333</v>
      </c>
      <c r="BB38" s="220"/>
      <c r="BC38" s="221">
        <f>IF(BE38="","",VLOOKUP(BE38,Annexe_NOTATION!A$119:B$125,2,0))</f>
        <v>0</v>
      </c>
      <c r="BD38" s="215">
        <f>IF(BE38="N.A.",0,Annexe_Pondération!C$14)</f>
        <v>0.5</v>
      </c>
      <c r="BE38" s="224" t="s">
        <v>246</v>
      </c>
      <c r="BF38" s="217" t="s">
        <v>905</v>
      </c>
      <c r="BG38" s="221">
        <f>IF(BI38="","",VLOOKUP(BI38,Annexe_NOTATION!A$129:B$135,2,0))</f>
        <v>2</v>
      </c>
      <c r="BH38" s="215">
        <f>IF(BI38="N.A.",0,Annexe_Pondération!C$15)</f>
        <v>0.5</v>
      </c>
      <c r="BI38" s="216" t="s">
        <v>863</v>
      </c>
      <c r="BJ38" s="216" t="s">
        <v>935</v>
      </c>
      <c r="BK38" s="214"/>
      <c r="BL38" s="219">
        <f t="shared" si="3"/>
        <v>1</v>
      </c>
      <c r="BM38" s="220"/>
      <c r="BN38" s="221" t="str">
        <f>IF(BP38="","",VLOOKUP(BP38,Annexe_NOTATION!A$140:B$146,2,0))</f>
        <v>N.D.</v>
      </c>
      <c r="BO38" s="215">
        <f>IF(BP38="N.A.",0,Annexe_Pondération!C$16)</f>
        <v>0.25</v>
      </c>
      <c r="BP38" s="218" t="s">
        <v>323</v>
      </c>
      <c r="BQ38" s="216"/>
      <c r="BR38" s="221" t="str">
        <f>IF(BT38="","",VLOOKUP(BT38,Annexe_NOTATION!A$150:B$156,2,0))</f>
        <v>N.D.</v>
      </c>
      <c r="BS38" s="215">
        <f>IF(BT38="N.A.",0,Annexe_Pondération!C$17)</f>
        <v>0.25</v>
      </c>
      <c r="BT38" s="216" t="s">
        <v>323</v>
      </c>
      <c r="BU38" s="216"/>
      <c r="BV38" s="221" t="str">
        <f>IF(BX38="","",VLOOKUP(BX38,Annexe_NOTATION!A$160:B$166,2,0))</f>
        <v>N.D.</v>
      </c>
      <c r="BW38" s="215">
        <f>IF(BX38="N.A.",0,Annexe_Pondération!C$18)</f>
        <v>0.25</v>
      </c>
      <c r="BX38" s="214" t="s">
        <v>323</v>
      </c>
      <c r="BY38" s="216"/>
      <c r="BZ38" s="221">
        <f>IF(CB38="","",VLOOKUP(CB38,Annexe_NOTATION!A$170:B$176,2,0))</f>
        <v>2</v>
      </c>
      <c r="CA38" s="215">
        <f>IF(CB38="N.A.",0,Annexe_Pondération!C$19)</f>
        <v>0.25</v>
      </c>
      <c r="CB38" s="216" t="s">
        <v>162</v>
      </c>
      <c r="CC38" s="216"/>
      <c r="CD38" s="214"/>
      <c r="CE38" s="219" t="e">
        <f t="shared" si="4"/>
        <v>#VALUE!</v>
      </c>
      <c r="CF38" s="68"/>
      <c r="CG38" s="68"/>
      <c r="CH38" s="68"/>
      <c r="CI38" s="68"/>
      <c r="CJ38" s="68"/>
      <c r="CK38" s="68"/>
      <c r="CL38" s="68"/>
      <c r="CM38" s="68"/>
      <c r="CN38" s="68"/>
      <c r="CO38" s="68"/>
      <c r="CP38" s="68"/>
      <c r="CQ38" s="68"/>
      <c r="CR38" s="68"/>
      <c r="CS38" s="68"/>
      <c r="CT38" s="68"/>
      <c r="CU38" s="68"/>
      <c r="CV38" s="68"/>
      <c r="CW38" s="68"/>
      <c r="CX38" s="68"/>
      <c r="CY38" s="68"/>
      <c r="CZ38" s="68"/>
      <c r="DA38" s="68"/>
      <c r="DB38" s="68"/>
      <c r="DC38" s="68"/>
      <c r="DD38" s="68"/>
      <c r="DE38" s="68"/>
      <c r="DF38" s="68"/>
      <c r="DG38" s="68"/>
      <c r="DH38" s="68"/>
      <c r="DI38" s="68"/>
      <c r="DJ38" s="68"/>
      <c r="DK38" s="68"/>
      <c r="DL38" s="68"/>
      <c r="DM38" s="68"/>
      <c r="DN38" s="68"/>
      <c r="DO38" s="68"/>
      <c r="DP38" s="68"/>
      <c r="DQ38" s="68"/>
      <c r="DR38" s="68"/>
      <c r="DS38" s="68"/>
    </row>
    <row r="39" spans="1:123" ht="216.75" x14ac:dyDescent="0.25">
      <c r="A39" s="69" t="s">
        <v>697</v>
      </c>
      <c r="B39" s="214">
        <f>IF(D39="","",VLOOKUP(D39,Annexe_NOTATION!A$6:B$12,2,0))</f>
        <v>2</v>
      </c>
      <c r="C39" s="215">
        <f>IF(D39="N.A.",0,Annexe_Pondération!C$3)</f>
        <v>0.11914893617021277</v>
      </c>
      <c r="D39" s="216" t="s">
        <v>149</v>
      </c>
      <c r="E39" s="216" t="s">
        <v>719</v>
      </c>
      <c r="F39" s="214">
        <f>IF(H39="","",VLOOKUP(H39,Annexe_NOTATION!A$16:B$22,2,0))</f>
        <v>4</v>
      </c>
      <c r="G39" s="215">
        <f>IF(H39="N.A.",0,Annexe_Pondération!C$4)</f>
        <v>0.13191489361702127</v>
      </c>
      <c r="H39" s="216" t="s">
        <v>154</v>
      </c>
      <c r="I39" s="216" t="s">
        <v>720</v>
      </c>
      <c r="J39" s="214">
        <f>IF(L39="","",VLOOKUP(L39,Annexe_NOTATION!A$26:B$32,2,0))</f>
        <v>4</v>
      </c>
      <c r="K39" s="215">
        <f>IF(L39="N.A.",0,Annexe_Pondération!C$5)</f>
        <v>0.2</v>
      </c>
      <c r="L39" s="218" t="s">
        <v>138</v>
      </c>
      <c r="M39" s="216" t="s">
        <v>722</v>
      </c>
      <c r="N39" s="214">
        <f>IF(P39="","",VLOOKUP(P39,Annexe_NOTATION!A$36:B$42,2,0))</f>
        <v>0</v>
      </c>
      <c r="O39" s="215">
        <f>IF(P39="N.A.",0,Annexe_Pondération!C$6)</f>
        <v>0.2978723404255319</v>
      </c>
      <c r="P39" s="217" t="s">
        <v>835</v>
      </c>
      <c r="Q39" s="216" t="s">
        <v>1000</v>
      </c>
      <c r="R39" s="214">
        <f>IF(T39="","",VLOOKUP(T39,Annexe_NOTATION!A$46:B$52,2,0))</f>
        <v>2</v>
      </c>
      <c r="S39" s="215">
        <f>IF(T39="N.A.",0,Annexe_Pondération!C$7)</f>
        <v>0.18297872340425531</v>
      </c>
      <c r="T39" s="217" t="s">
        <v>586</v>
      </c>
      <c r="U39" s="217" t="s">
        <v>747</v>
      </c>
      <c r="V39" s="214">
        <f>IF(X39="","",VLOOKUP(X39,Annexe_NOTATION!A$56:B$62,2,0))</f>
        <v>0</v>
      </c>
      <c r="W39" s="215">
        <f>IF(X39="N.A.",0,Annexe_Pondération!C$8)</f>
        <v>6.8085106382978725E-2</v>
      </c>
      <c r="X39" s="216" t="s">
        <v>630</v>
      </c>
      <c r="Y39" s="216" t="s">
        <v>723</v>
      </c>
      <c r="Z39" s="214"/>
      <c r="AA39" s="219">
        <f t="shared" si="0"/>
        <v>1.9319148936170212</v>
      </c>
      <c r="AB39" s="220"/>
      <c r="AC39" s="221">
        <f>IF(AE39="","",VLOOKUP(AE39,Annexe_NOTATION!A$67:B$73,2,0))</f>
        <v>2</v>
      </c>
      <c r="AD39" s="215">
        <f>IF(AE39="N.A.",0,Annexe_Pondération!C$9)</f>
        <v>0.5</v>
      </c>
      <c r="AE39" s="218" t="s">
        <v>238</v>
      </c>
      <c r="AF39" s="216" t="s">
        <v>726</v>
      </c>
      <c r="AG39" s="221">
        <f>IF(AI39="","",VLOOKUP(AI39,Annexe_NOTATION!A$77:B$83,2,0))</f>
        <v>0</v>
      </c>
      <c r="AH39" s="215">
        <f>IF(AI39="N.A.",0,Annexe_Pondération!C$10)</f>
        <v>0.5</v>
      </c>
      <c r="AI39" s="214" t="s">
        <v>403</v>
      </c>
      <c r="AJ39" s="217" t="s">
        <v>1001</v>
      </c>
      <c r="AK39" s="214"/>
      <c r="AL39" s="219">
        <f t="shared" si="1"/>
        <v>1</v>
      </c>
      <c r="AM39" s="220"/>
      <c r="AN39" s="221">
        <f>IF(AP39="","",VLOOKUP(AP39,Annexe_NOTATION!A$88:B$94,2,0))</f>
        <v>4</v>
      </c>
      <c r="AO39" s="215">
        <f>IF(AP39="N.A.",0,Annexe_Pondération!C$11)</f>
        <v>0.33333333333333331</v>
      </c>
      <c r="AP39" s="222" t="s">
        <v>242</v>
      </c>
      <c r="AQ39" s="216" t="s">
        <v>1002</v>
      </c>
      <c r="AR39" s="221">
        <f>IF(AT39="","",VLOOKUP(AT39,Annexe_NOTATION!A$98:B$104,2,0))</f>
        <v>4</v>
      </c>
      <c r="AS39" s="215">
        <f>IF(AT39="N.A.",0,Annexe_Pondération!C$12)</f>
        <v>0.33333333333333331</v>
      </c>
      <c r="AT39" s="222" t="s">
        <v>665</v>
      </c>
      <c r="AU39" s="217" t="s">
        <v>730</v>
      </c>
      <c r="AV39" s="221">
        <f>IF(AX39="","",VLOOKUP(AX39,Annexe_NOTATION!A$108:B$114,2,0))</f>
        <v>4</v>
      </c>
      <c r="AW39" s="215">
        <f>IF(AX39="N.A.",0,Annexe_Pondération!C$13)</f>
        <v>0.33333333333333331</v>
      </c>
      <c r="AX39" s="216" t="s">
        <v>157</v>
      </c>
      <c r="AY39" s="216"/>
      <c r="AZ39" s="214"/>
      <c r="BA39" s="219">
        <f t="shared" si="2"/>
        <v>4</v>
      </c>
      <c r="BB39" s="220"/>
      <c r="BC39" s="221">
        <f>IF(BE39="","",VLOOKUP(BE39,Annexe_NOTATION!A$119:B$125,2,0))</f>
        <v>3</v>
      </c>
      <c r="BD39" s="215">
        <f>IF(BE39="N.A.",0,Annexe_Pondération!C$14)</f>
        <v>0.5</v>
      </c>
      <c r="BE39" s="224" t="s">
        <v>371</v>
      </c>
      <c r="BF39" s="216" t="s">
        <v>813</v>
      </c>
      <c r="BG39" s="221">
        <f>IF(BI39="","",VLOOKUP(BI39,Annexe_NOTATION!A$129:B$135,2,0))</f>
        <v>1</v>
      </c>
      <c r="BH39" s="215">
        <f>IF(BI39="N.A.",0,Annexe_Pondération!C$15)</f>
        <v>0.5</v>
      </c>
      <c r="BI39" s="217" t="s">
        <v>862</v>
      </c>
      <c r="BJ39" s="217" t="s">
        <v>742</v>
      </c>
      <c r="BK39" s="214"/>
      <c r="BL39" s="219">
        <f t="shared" si="3"/>
        <v>2</v>
      </c>
      <c r="BM39" s="220"/>
      <c r="BN39" s="221">
        <f>IF(BP39="","",VLOOKUP(BP39,Annexe_NOTATION!A$140:B$146,2,0))</f>
        <v>4</v>
      </c>
      <c r="BO39" s="215">
        <f>IF(BP39="N.A.",0,Annexe_Pondération!C$16)</f>
        <v>0.25</v>
      </c>
      <c r="BP39" s="218" t="s">
        <v>143</v>
      </c>
      <c r="BQ39" s="216" t="s">
        <v>1003</v>
      </c>
      <c r="BR39" s="221">
        <f>IF(BT39="","",VLOOKUP(BT39,Annexe_NOTATION!A$150:B$156,2,0))</f>
        <v>2</v>
      </c>
      <c r="BS39" s="215">
        <f>IF(BT39="N.A.",0,Annexe_Pondération!C$17)</f>
        <v>0.25</v>
      </c>
      <c r="BT39" s="216" t="s">
        <v>257</v>
      </c>
      <c r="BU39" s="216" t="s">
        <v>733</v>
      </c>
      <c r="BV39" s="221">
        <f>IF(BX39="","",VLOOKUP(BX39,Annexe_NOTATION!A$160:B$166,2,0))</f>
        <v>3</v>
      </c>
      <c r="BW39" s="215">
        <f>IF(BX39="N.A.",0,Annexe_Pondération!C$18)</f>
        <v>0.25</v>
      </c>
      <c r="BX39" s="225" t="s">
        <v>160</v>
      </c>
      <c r="BY39" s="216" t="s">
        <v>743</v>
      </c>
      <c r="BZ39" s="221">
        <f>IF(CB39="","",VLOOKUP(CB39,Annexe_NOTATION!A$170:B$176,2,0))</f>
        <v>4</v>
      </c>
      <c r="CA39" s="215">
        <f>IF(CB39="N.A.",0,Annexe_Pondération!C$19)</f>
        <v>0.25</v>
      </c>
      <c r="CB39" s="216" t="s">
        <v>163</v>
      </c>
      <c r="CC39" s="216" t="s">
        <v>734</v>
      </c>
      <c r="CD39" s="214"/>
      <c r="CE39" s="219">
        <f t="shared" si="4"/>
        <v>3.25</v>
      </c>
      <c r="CF39" s="68"/>
      <c r="CG39" s="68"/>
      <c r="CH39" s="68"/>
      <c r="CI39" s="68"/>
      <c r="CJ39" s="68"/>
      <c r="CK39" s="68"/>
      <c r="CL39" s="68"/>
      <c r="CM39" s="68"/>
      <c r="CN39" s="68"/>
      <c r="CO39" s="68"/>
      <c r="CP39" s="68"/>
      <c r="CQ39" s="68"/>
      <c r="CR39" s="68"/>
      <c r="CS39" s="68"/>
      <c r="CT39" s="68"/>
      <c r="CU39" s="68"/>
      <c r="CV39" s="68"/>
      <c r="CW39" s="68"/>
      <c r="CX39" s="68"/>
      <c r="CY39" s="68"/>
      <c r="CZ39" s="68"/>
      <c r="DA39" s="68"/>
      <c r="DB39" s="68"/>
      <c r="DC39" s="68"/>
      <c r="DD39" s="68"/>
      <c r="DE39" s="68"/>
      <c r="DF39" s="68"/>
      <c r="DG39" s="68"/>
      <c r="DH39" s="68"/>
      <c r="DI39" s="68"/>
      <c r="DJ39" s="68"/>
      <c r="DK39" s="68"/>
      <c r="DL39" s="68"/>
      <c r="DM39" s="68"/>
      <c r="DN39" s="68"/>
      <c r="DO39" s="68"/>
      <c r="DP39" s="68"/>
      <c r="DQ39" s="68"/>
      <c r="DR39" s="68"/>
      <c r="DS39" s="68"/>
    </row>
    <row r="40" spans="1:123" ht="216.75" x14ac:dyDescent="0.25">
      <c r="A40" s="211" t="s">
        <v>700</v>
      </c>
      <c r="B40" s="214">
        <f>IF(D40="","",VLOOKUP(D40,Annexe_NOTATION!A$6:B$12,2,0))</f>
        <v>2</v>
      </c>
      <c r="C40" s="215">
        <f>IF(D40="N.A.",0,Annexe_Pondération!C$3)</f>
        <v>0.11914893617021277</v>
      </c>
      <c r="D40" s="216" t="s">
        <v>149</v>
      </c>
      <c r="E40" s="216" t="s">
        <v>719</v>
      </c>
      <c r="F40" s="214">
        <f>IF(H40="","",VLOOKUP(H40,Annexe_NOTATION!A$16:B$22,2,0))</f>
        <v>4</v>
      </c>
      <c r="G40" s="215">
        <f>IF(H40="N.A.",0,Annexe_Pondération!C$4)</f>
        <v>0.13191489361702127</v>
      </c>
      <c r="H40" s="216" t="s">
        <v>154</v>
      </c>
      <c r="I40" s="216" t="s">
        <v>720</v>
      </c>
      <c r="J40" s="214">
        <f>IF(L40="","",VLOOKUP(L40,Annexe_NOTATION!A$26:B$32,2,0))</f>
        <v>4</v>
      </c>
      <c r="K40" s="215">
        <f>IF(L40="N.A.",0,Annexe_Pondération!C$5)</f>
        <v>0.2</v>
      </c>
      <c r="L40" s="218" t="s">
        <v>138</v>
      </c>
      <c r="M40" s="216" t="s">
        <v>722</v>
      </c>
      <c r="N40" s="214">
        <f>IF(P40="","",VLOOKUP(P40,Annexe_NOTATION!A$36:B$42,2,0))</f>
        <v>0</v>
      </c>
      <c r="O40" s="215">
        <f>IF(P40="N.A.",0,Annexe_Pondération!C$6)</f>
        <v>0.2978723404255319</v>
      </c>
      <c r="P40" s="217" t="s">
        <v>835</v>
      </c>
      <c r="Q40" s="216" t="s">
        <v>1000</v>
      </c>
      <c r="R40" s="214">
        <f>IF(T40="","",VLOOKUP(T40,Annexe_NOTATION!A$46:B$52,2,0))</f>
        <v>2</v>
      </c>
      <c r="S40" s="215">
        <f>IF(T40="N.A.",0,Annexe_Pondération!C$7)</f>
        <v>0.18297872340425531</v>
      </c>
      <c r="T40" s="217" t="s">
        <v>586</v>
      </c>
      <c r="U40" s="217" t="s">
        <v>747</v>
      </c>
      <c r="V40" s="214">
        <f>IF(X40="","",VLOOKUP(X40,Annexe_NOTATION!A$56:B$62,2,0))</f>
        <v>0</v>
      </c>
      <c r="W40" s="215">
        <f>IF(X40="N.A.",0,Annexe_Pondération!C$8)</f>
        <v>6.8085106382978725E-2</v>
      </c>
      <c r="X40" s="216" t="s">
        <v>630</v>
      </c>
      <c r="Y40" s="216" t="s">
        <v>723</v>
      </c>
      <c r="Z40" s="214"/>
      <c r="AA40" s="219">
        <f t="shared" si="0"/>
        <v>1.9319148936170212</v>
      </c>
      <c r="AB40" s="220"/>
      <c r="AC40" s="221">
        <f>IF(AE40="","",VLOOKUP(AE40,Annexe_NOTATION!A$67:B$73,2,0))</f>
        <v>2</v>
      </c>
      <c r="AD40" s="215">
        <f>IF(AE40="N.A.",0,Annexe_Pondération!C$9)</f>
        <v>0.5</v>
      </c>
      <c r="AE40" s="218" t="s">
        <v>238</v>
      </c>
      <c r="AF40" s="216" t="s">
        <v>727</v>
      </c>
      <c r="AG40" s="221">
        <f>IF(AI40="","",VLOOKUP(AI40,Annexe_NOTATION!A$77:B$83,2,0))</f>
        <v>0</v>
      </c>
      <c r="AH40" s="215">
        <f>IF(AI40="N.A.",0,Annexe_Pondération!C$10)</f>
        <v>0.5</v>
      </c>
      <c r="AI40" s="214" t="s">
        <v>403</v>
      </c>
      <c r="AJ40" s="217" t="s">
        <v>728</v>
      </c>
      <c r="AK40" s="214"/>
      <c r="AL40" s="219">
        <f t="shared" si="1"/>
        <v>1</v>
      </c>
      <c r="AM40" s="220"/>
      <c r="AN40" s="221">
        <f>IF(AP40="","",VLOOKUP(AP40,Annexe_NOTATION!A$88:B$94,2,0))</f>
        <v>4</v>
      </c>
      <c r="AO40" s="215">
        <f>IF(AP40="N.A.",0,Annexe_Pondération!C$11)</f>
        <v>0.33333333333333331</v>
      </c>
      <c r="AP40" s="222" t="s">
        <v>242</v>
      </c>
      <c r="AQ40" s="216" t="s">
        <v>1004</v>
      </c>
      <c r="AR40" s="221">
        <f>IF(AT40="","",VLOOKUP(AT40,Annexe_NOTATION!A$98:B$104,2,0))</f>
        <v>4</v>
      </c>
      <c r="AS40" s="215">
        <f>IF(AT40="N.A.",0,Annexe_Pondération!C$12)</f>
        <v>0.33333333333333331</v>
      </c>
      <c r="AT40" s="222" t="s">
        <v>665</v>
      </c>
      <c r="AU40" s="217" t="s">
        <v>730</v>
      </c>
      <c r="AV40" s="221">
        <f>IF(AX40="","",VLOOKUP(AX40,Annexe_NOTATION!A$108:B$114,2,0))</f>
        <v>4</v>
      </c>
      <c r="AW40" s="215">
        <f>IF(AX40="N.A.",0,Annexe_Pondération!C$13)</f>
        <v>0.33333333333333331</v>
      </c>
      <c r="AX40" s="216" t="s">
        <v>157</v>
      </c>
      <c r="AY40" s="216"/>
      <c r="AZ40" s="214"/>
      <c r="BA40" s="219">
        <f t="shared" si="2"/>
        <v>4</v>
      </c>
      <c r="BB40" s="220"/>
      <c r="BC40" s="221">
        <f>IF(BE40="","",VLOOKUP(BE40,Annexe_NOTATION!A$119:B$125,2,0))</f>
        <v>0</v>
      </c>
      <c r="BD40" s="215">
        <f>IF(BE40="N.A.",0,Annexe_Pondération!C$14)</f>
        <v>0.5</v>
      </c>
      <c r="BE40" s="224" t="s">
        <v>246</v>
      </c>
      <c r="BF40" s="216" t="s">
        <v>821</v>
      </c>
      <c r="BG40" s="221">
        <f>IF(BI40="","",VLOOKUP(BI40,Annexe_NOTATION!A$129:B$135,2,0))</f>
        <v>1</v>
      </c>
      <c r="BH40" s="215">
        <f>IF(BI40="N.A.",0,Annexe_Pondération!C$15)</f>
        <v>0.5</v>
      </c>
      <c r="BI40" s="216" t="s">
        <v>862</v>
      </c>
      <c r="BJ40" s="217" t="s">
        <v>740</v>
      </c>
      <c r="BK40" s="214"/>
      <c r="BL40" s="219">
        <f t="shared" si="3"/>
        <v>0.5</v>
      </c>
      <c r="BM40" s="220"/>
      <c r="BN40" s="221">
        <f>IF(BP40="","",VLOOKUP(BP40,Annexe_NOTATION!A$140:B$146,2,0))</f>
        <v>4</v>
      </c>
      <c r="BO40" s="215">
        <f>IF(BP40="N.A.",0,Annexe_Pondération!C$16)</f>
        <v>0.25</v>
      </c>
      <c r="BP40" s="218" t="s">
        <v>143</v>
      </c>
      <c r="BQ40" s="216" t="s">
        <v>732</v>
      </c>
      <c r="BR40" s="221">
        <f>IF(BT40="","",VLOOKUP(BT40,Annexe_NOTATION!A$150:B$156,2,0))</f>
        <v>4</v>
      </c>
      <c r="BS40" s="215">
        <f>IF(BT40="N.A.",0,Annexe_Pondération!C$17)</f>
        <v>0.25</v>
      </c>
      <c r="BT40" s="216" t="s">
        <v>258</v>
      </c>
      <c r="BU40" s="216" t="s">
        <v>714</v>
      </c>
      <c r="BV40" s="221">
        <f>IF(BX40="","",VLOOKUP(BX40,Annexe_NOTATION!A$160:B$166,2,0))</f>
        <v>4</v>
      </c>
      <c r="BW40" s="215">
        <f>IF(BX40="N.A.",0,Annexe_Pondération!C$18)</f>
        <v>0.25</v>
      </c>
      <c r="BX40" s="214" t="s">
        <v>264</v>
      </c>
      <c r="BY40" s="216" t="s">
        <v>716</v>
      </c>
      <c r="BZ40" s="221">
        <f>IF(CB40="","",VLOOKUP(CB40,Annexe_NOTATION!A$170:B$176,2,0))</f>
        <v>4</v>
      </c>
      <c r="CA40" s="215">
        <f>IF(CB40="N.A.",0,Annexe_Pondération!C$19)</f>
        <v>0.25</v>
      </c>
      <c r="CB40" s="216" t="s">
        <v>163</v>
      </c>
      <c r="CC40" s="216" t="s">
        <v>715</v>
      </c>
      <c r="CD40" s="214"/>
      <c r="CE40" s="219">
        <f t="shared" si="4"/>
        <v>4</v>
      </c>
      <c r="CF40" s="68"/>
      <c r="CG40" s="68"/>
      <c r="CH40" s="68"/>
      <c r="CI40" s="68"/>
      <c r="CJ40" s="68"/>
      <c r="CK40" s="68"/>
      <c r="CL40" s="68"/>
      <c r="CM40" s="68"/>
      <c r="CN40" s="68"/>
      <c r="CO40" s="68"/>
      <c r="CP40" s="68"/>
      <c r="CQ40" s="68"/>
      <c r="CR40" s="68"/>
      <c r="CS40" s="68"/>
      <c r="CT40" s="68"/>
      <c r="CU40" s="68"/>
      <c r="CV40" s="68"/>
      <c r="CW40" s="68"/>
      <c r="CX40" s="68"/>
      <c r="CY40" s="68"/>
      <c r="CZ40" s="68"/>
      <c r="DA40" s="68"/>
      <c r="DB40" s="68"/>
      <c r="DC40" s="68"/>
      <c r="DD40" s="68"/>
      <c r="DE40" s="68"/>
      <c r="DF40" s="68"/>
      <c r="DG40" s="68"/>
      <c r="DH40" s="68"/>
      <c r="DI40" s="68"/>
      <c r="DJ40" s="68"/>
      <c r="DK40" s="68"/>
      <c r="DL40" s="68"/>
      <c r="DM40" s="68"/>
      <c r="DN40" s="68"/>
      <c r="DO40" s="68"/>
      <c r="DP40" s="68"/>
      <c r="DQ40" s="68"/>
      <c r="DR40" s="68"/>
      <c r="DS40" s="68"/>
    </row>
    <row r="41" spans="1:123" ht="89.25" x14ac:dyDescent="0.25">
      <c r="A41" s="69" t="s">
        <v>1089</v>
      </c>
      <c r="B41" s="214">
        <f>IF(D41="","",VLOOKUP(D41,Annexe_NOTATION!A$6:B$12,2,0))</f>
        <v>3</v>
      </c>
      <c r="C41" s="215">
        <f>IF(D41="N.A.",0,Annexe_Pondération!C$3)</f>
        <v>0.11914893617021277</v>
      </c>
      <c r="D41" s="216" t="s">
        <v>150</v>
      </c>
      <c r="E41" s="216" t="s">
        <v>1091</v>
      </c>
      <c r="F41" s="214">
        <f>IF(H41="","",VLOOKUP(H41,Annexe_NOTATION!A$16:B$22,2,0))</f>
        <v>4</v>
      </c>
      <c r="G41" s="215">
        <f>IF(H41="N.A.",0,Annexe_Pondération!C$4)</f>
        <v>0.13191489361702127</v>
      </c>
      <c r="H41" s="216" t="s">
        <v>154</v>
      </c>
      <c r="I41" s="216"/>
      <c r="J41" s="214">
        <f>IF(L41="","",VLOOKUP(L41,Annexe_NOTATION!A$26:B$32,2,0))</f>
        <v>4</v>
      </c>
      <c r="K41" s="215">
        <f>IF(L41="N.A.",0,Annexe_Pondération!C$5)</f>
        <v>0.2</v>
      </c>
      <c r="L41" s="218" t="s">
        <v>138</v>
      </c>
      <c r="M41" s="216"/>
      <c r="N41" s="214">
        <f>IF(P41="","",VLOOKUP(P41,Annexe_NOTATION!A$36:B$42,2,0))</f>
        <v>4</v>
      </c>
      <c r="O41" s="215">
        <f>IF(P41="N.A.",0,Annexe_Pondération!C$6)</f>
        <v>0.2978723404255319</v>
      </c>
      <c r="P41" s="216" t="s">
        <v>975</v>
      </c>
      <c r="Q41" s="216" t="s">
        <v>1093</v>
      </c>
      <c r="R41" s="214">
        <f>IF(T41="","",VLOOKUP(T41,Annexe_NOTATION!A$46:B$52,2,0))</f>
        <v>4</v>
      </c>
      <c r="S41" s="215">
        <f>IF(T41="N.A.",0,Annexe_Pondération!C$7)</f>
        <v>0.18297872340425531</v>
      </c>
      <c r="T41" s="216" t="s">
        <v>585</v>
      </c>
      <c r="U41" s="216"/>
      <c r="V41" s="214">
        <f>IF(X41="","",VLOOKUP(X41,Annexe_NOTATION!A$56:B$62,2,0))</f>
        <v>1</v>
      </c>
      <c r="W41" s="215">
        <f>IF(X41="N.A.",0,Annexe_Pondération!C$8)</f>
        <v>6.8085106382978725E-2</v>
      </c>
      <c r="X41" s="216" t="s">
        <v>791</v>
      </c>
      <c r="Y41" s="216" t="s">
        <v>1100</v>
      </c>
      <c r="Z41" s="214"/>
      <c r="AA41" s="219">
        <f t="shared" si="0"/>
        <v>3.676595744680851</v>
      </c>
      <c r="AB41" s="220"/>
      <c r="AC41" s="221">
        <f>IF(AE41="","",VLOOKUP(AE41,Annexe_NOTATION!A$67:B$73,2,0))</f>
        <v>2</v>
      </c>
      <c r="AD41" s="215">
        <f>IF(AE41="N.A.",0,Annexe_Pondération!C$9)</f>
        <v>0.5</v>
      </c>
      <c r="AE41" s="218" t="s">
        <v>238</v>
      </c>
      <c r="AF41" s="216"/>
      <c r="AG41" s="221">
        <f>IF(AI41="","",VLOOKUP(AI41,Annexe_NOTATION!A$77:B$83,2,0))</f>
        <v>1</v>
      </c>
      <c r="AH41" s="215">
        <f>IF(AI41="N.A.",0,Annexe_Pondération!C$10)</f>
        <v>0.5</v>
      </c>
      <c r="AI41" s="214" t="s">
        <v>158</v>
      </c>
      <c r="AJ41" s="216" t="s">
        <v>1094</v>
      </c>
      <c r="AK41" s="214"/>
      <c r="AL41" s="219">
        <f t="shared" si="1"/>
        <v>1.5</v>
      </c>
      <c r="AM41" s="220"/>
      <c r="AN41" s="221">
        <f>IF(AP41="","",VLOOKUP(AP41,Annexe_NOTATION!A$88:B$94,2,0))</f>
        <v>2</v>
      </c>
      <c r="AO41" s="215">
        <f>IF(AP41="N.A.",0,Annexe_Pondération!C$11)</f>
        <v>0.33333333333333331</v>
      </c>
      <c r="AP41" s="222" t="s">
        <v>155</v>
      </c>
      <c r="AQ41" s="216" t="s">
        <v>1104</v>
      </c>
      <c r="AR41" s="221">
        <f>IF(AT41="","",VLOOKUP(AT41,Annexe_NOTATION!A$98:B$104,2,0))</f>
        <v>4</v>
      </c>
      <c r="AS41" s="215">
        <f>IF(AT41="N.A.",0,Annexe_Pondération!C$12)</f>
        <v>0.33333333333333331</v>
      </c>
      <c r="AT41" s="222" t="s">
        <v>665</v>
      </c>
      <c r="AU41" s="216" t="s">
        <v>1095</v>
      </c>
      <c r="AV41" s="221">
        <f>IF(AX41="","",VLOOKUP(AX41,Annexe_NOTATION!A$108:B$114,2,0))</f>
        <v>2</v>
      </c>
      <c r="AW41" s="215">
        <f>IF(AX41="N.A.",0,Annexe_Pondération!C$13)</f>
        <v>0.33333333333333331</v>
      </c>
      <c r="AX41" s="216" t="s">
        <v>156</v>
      </c>
      <c r="AY41" s="216" t="s">
        <v>1096</v>
      </c>
      <c r="AZ41" s="214"/>
      <c r="BA41" s="219">
        <f t="shared" si="2"/>
        <v>2.6666666666666665</v>
      </c>
      <c r="BB41" s="220"/>
      <c r="BC41" s="221">
        <f>IF(BE41="","",VLOOKUP(BE41,Annexe_NOTATION!A$119:B$125,2,0))</f>
        <v>2</v>
      </c>
      <c r="BD41" s="215">
        <f>IF(BE41="N.A.",0,Annexe_Pondération!C$14)</f>
        <v>0.5</v>
      </c>
      <c r="BE41" s="224" t="s">
        <v>244</v>
      </c>
      <c r="BF41" s="216" t="s">
        <v>1097</v>
      </c>
      <c r="BG41" s="221">
        <f>IF(BI41="","",VLOOKUP(BI41,Annexe_NOTATION!A$129:B$135,2,0))</f>
        <v>3</v>
      </c>
      <c r="BH41" s="215">
        <f>IF(BI41="N.A.",0,Annexe_Pondération!C$15)</f>
        <v>0.5</v>
      </c>
      <c r="BI41" s="216" t="s">
        <v>864</v>
      </c>
      <c r="BJ41" s="216" t="s">
        <v>1098</v>
      </c>
      <c r="BK41" s="214"/>
      <c r="BL41" s="219">
        <f t="shared" si="3"/>
        <v>2.5</v>
      </c>
      <c r="BM41" s="220"/>
      <c r="BN41" s="221">
        <f>IF(BP41="","",VLOOKUP(BP41,Annexe_NOTATION!A$140:B$146,2,0))</f>
        <v>0</v>
      </c>
      <c r="BO41" s="215">
        <f>IF(BP41="N.A.",0,Annexe_Pondération!C$16)</f>
        <v>0.25</v>
      </c>
      <c r="BP41" s="218" t="s">
        <v>252</v>
      </c>
      <c r="BQ41" s="216" t="s">
        <v>1101</v>
      </c>
      <c r="BR41" s="221">
        <f>IF(BT41="","",VLOOKUP(BT41,Annexe_NOTATION!A$150:B$156,2,0))</f>
        <v>0</v>
      </c>
      <c r="BS41" s="215">
        <f>IF(BT41="N.A.",0,Annexe_Pondération!C$17)</f>
        <v>0.25</v>
      </c>
      <c r="BT41" s="216" t="s">
        <v>256</v>
      </c>
      <c r="BU41" s="216"/>
      <c r="BV41" s="221">
        <f>IF(BX41="","",VLOOKUP(BX41,Annexe_NOTATION!A$160:B$166,2,0))</f>
        <v>1</v>
      </c>
      <c r="BW41" s="215">
        <f>IF(BX41="N.A.",0,Annexe_Pondération!C$18)</f>
        <v>0.25</v>
      </c>
      <c r="BX41" s="214" t="s">
        <v>191</v>
      </c>
      <c r="BY41" s="216"/>
      <c r="BZ41" s="221">
        <f>IF(CB41="","",VLOOKUP(CB41,Annexe_NOTATION!A$170:B$176,2,0))</f>
        <v>2</v>
      </c>
      <c r="CA41" s="215">
        <f>IF(CB41="N.A.",0,Annexe_Pondération!C$19)</f>
        <v>0.25</v>
      </c>
      <c r="CB41" s="216" t="s">
        <v>162</v>
      </c>
      <c r="CC41" s="216"/>
      <c r="CD41" s="214"/>
      <c r="CE41" s="219">
        <f t="shared" si="4"/>
        <v>0.75</v>
      </c>
      <c r="CF41" s="68"/>
      <c r="CG41" s="68"/>
      <c r="CH41" s="68"/>
      <c r="CI41" s="68"/>
      <c r="CJ41" s="68"/>
      <c r="CK41" s="68"/>
      <c r="CL41" s="68"/>
      <c r="CM41" s="68"/>
      <c r="CN41" s="68"/>
      <c r="CO41" s="68"/>
      <c r="CP41" s="68"/>
      <c r="CQ41" s="68"/>
      <c r="CR41" s="68"/>
      <c r="CS41" s="68"/>
      <c r="CT41" s="68"/>
      <c r="CU41" s="68"/>
      <c r="CV41" s="68"/>
      <c r="CW41" s="68"/>
      <c r="CX41" s="68"/>
      <c r="CY41" s="68"/>
      <c r="CZ41" s="68"/>
      <c r="DA41" s="68"/>
      <c r="DB41" s="68"/>
      <c r="DC41" s="68"/>
      <c r="DD41" s="68"/>
      <c r="DE41" s="68"/>
      <c r="DF41" s="68"/>
      <c r="DG41" s="68"/>
      <c r="DH41" s="68"/>
      <c r="DI41" s="68"/>
      <c r="DJ41" s="68"/>
      <c r="DK41" s="68"/>
      <c r="DL41" s="68"/>
      <c r="DM41" s="68"/>
      <c r="DN41" s="68"/>
      <c r="DO41" s="68"/>
      <c r="DP41" s="68"/>
      <c r="DQ41" s="68"/>
      <c r="DR41" s="68"/>
      <c r="DS41" s="68"/>
    </row>
    <row r="42" spans="1:123" ht="178.5" x14ac:dyDescent="0.25">
      <c r="A42" s="211" t="s">
        <v>741</v>
      </c>
      <c r="B42" s="214">
        <f>IF(D42="","",VLOOKUP(D42,Annexe_NOTATION!A$6:B$12,2,0))</f>
        <v>3</v>
      </c>
      <c r="C42" s="215">
        <f>IF(D42="N.A.",0,Annexe_Pondération!C$3)</f>
        <v>0.11914893617021277</v>
      </c>
      <c r="D42" s="216" t="s">
        <v>150</v>
      </c>
      <c r="E42" s="216" t="s">
        <v>713</v>
      </c>
      <c r="F42" s="214">
        <f>IF(H42="","",VLOOKUP(H42,Annexe_NOTATION!A$16:B$22,2,0))</f>
        <v>4</v>
      </c>
      <c r="G42" s="215">
        <f>IF(H42="N.A.",0,Annexe_Pondération!C$4)</f>
        <v>0.13191489361702127</v>
      </c>
      <c r="H42" s="216" t="s">
        <v>154</v>
      </c>
      <c r="I42" s="216" t="s">
        <v>1007</v>
      </c>
      <c r="J42" s="214">
        <f>IF(L42="","",VLOOKUP(L42,Annexe_NOTATION!A$26:B$32,2,0))</f>
        <v>4</v>
      </c>
      <c r="K42" s="215">
        <f>IF(L42="N.A.",0,Annexe_Pondération!C$5)</f>
        <v>0.2</v>
      </c>
      <c r="L42" s="218" t="s">
        <v>138</v>
      </c>
      <c r="M42" s="216" t="s">
        <v>721</v>
      </c>
      <c r="N42" s="214">
        <f>IF(P42="","",VLOOKUP(P42,Annexe_NOTATION!A$36:B$42,2,0))</f>
        <v>4</v>
      </c>
      <c r="O42" s="215">
        <f>IF(P42="N.A.",0,Annexe_Pondération!C$6)</f>
        <v>0.2978723404255319</v>
      </c>
      <c r="P42" s="216" t="s">
        <v>975</v>
      </c>
      <c r="Q42" s="216" t="s">
        <v>1092</v>
      </c>
      <c r="R42" s="214">
        <f>IF(T42="","",VLOOKUP(T42,Annexe_NOTATION!A$46:B$52,2,0))</f>
        <v>4</v>
      </c>
      <c r="S42" s="215">
        <f>IF(T42="N.A.",0,Annexe_Pondération!C$7)</f>
        <v>0.18297872340425531</v>
      </c>
      <c r="T42" s="216" t="s">
        <v>585</v>
      </c>
      <c r="U42" s="216" t="s">
        <v>724</v>
      </c>
      <c r="V42" s="214">
        <f>IF(X42="","",VLOOKUP(X42,Annexe_NOTATION!A$56:B$62,2,0))</f>
        <v>1</v>
      </c>
      <c r="W42" s="215">
        <f>IF(X42="N.A.",0,Annexe_Pondération!C$8)</f>
        <v>6.8085106382978725E-2</v>
      </c>
      <c r="X42" s="216" t="s">
        <v>791</v>
      </c>
      <c r="Y42" s="216" t="s">
        <v>725</v>
      </c>
      <c r="Z42" s="214"/>
      <c r="AA42" s="219">
        <f t="shared" si="0"/>
        <v>3.676595744680851</v>
      </c>
      <c r="AB42" s="220"/>
      <c r="AC42" s="221">
        <f>IF(AE42="","",VLOOKUP(AE42,Annexe_NOTATION!A$67:B$73,2,0))</f>
        <v>2</v>
      </c>
      <c r="AD42" s="215">
        <f>IF(AE42="N.A.",0,Annexe_Pondération!C$9)</f>
        <v>0.5</v>
      </c>
      <c r="AE42" s="218" t="s">
        <v>238</v>
      </c>
      <c r="AF42" s="217" t="s">
        <v>746</v>
      </c>
      <c r="AG42" s="221">
        <f>IF(AI42="","",VLOOKUP(AI42,Annexe_NOTATION!A$77:B$83,2,0))</f>
        <v>1</v>
      </c>
      <c r="AH42" s="215">
        <f>IF(AI42="N.A.",0,Annexe_Pondération!C$10)</f>
        <v>0.5</v>
      </c>
      <c r="AI42" s="214" t="s">
        <v>158</v>
      </c>
      <c r="AJ42" s="217" t="s">
        <v>1008</v>
      </c>
      <c r="AK42" s="214"/>
      <c r="AL42" s="219">
        <f t="shared" si="1"/>
        <v>1.5</v>
      </c>
      <c r="AM42" s="220"/>
      <c r="AN42" s="221">
        <f>IF(AP42="","",VLOOKUP(AP42,Annexe_NOTATION!A$88:B$94,2,0))</f>
        <v>0</v>
      </c>
      <c r="AO42" s="215">
        <f>IF(AP42="N.A.",0,Annexe_Pondération!C$11)</f>
        <v>0.33333333333333331</v>
      </c>
      <c r="AP42" s="222" t="s">
        <v>789</v>
      </c>
      <c r="AQ42" s="217" t="s">
        <v>1009</v>
      </c>
      <c r="AR42" s="221" t="str">
        <f>IF(AT42="","",VLOOKUP(AT42,Annexe_NOTATION!A$98:B$104,2,0))</f>
        <v>N.D.</v>
      </c>
      <c r="AS42" s="215">
        <f>IF(AT42="N.A.",0,Annexe_Pondération!C$12)</f>
        <v>0.33333333333333331</v>
      </c>
      <c r="AT42" s="222" t="s">
        <v>323</v>
      </c>
      <c r="AU42" s="216" t="s">
        <v>729</v>
      </c>
      <c r="AV42" s="221">
        <f>IF(AX42="","",VLOOKUP(AX42,Annexe_NOTATION!A$108:B$114,2,0))</f>
        <v>4</v>
      </c>
      <c r="AW42" s="215">
        <f>IF(AX42="N.A.",0,Annexe_Pondération!C$13)</f>
        <v>0.33333333333333331</v>
      </c>
      <c r="AX42" s="216" t="s">
        <v>157</v>
      </c>
      <c r="AY42" s="216" t="s">
        <v>1105</v>
      </c>
      <c r="AZ42" s="214"/>
      <c r="BA42" s="219" t="e">
        <f t="shared" si="2"/>
        <v>#VALUE!</v>
      </c>
      <c r="BB42" s="220"/>
      <c r="BC42" s="221">
        <f>IF(BE42="","",VLOOKUP(BE42,Annexe_NOTATION!A$119:B$125,2,0))</f>
        <v>0</v>
      </c>
      <c r="BD42" s="215">
        <f>IF(BE42="N.A.",0,Annexe_Pondération!C$14)</f>
        <v>0.5</v>
      </c>
      <c r="BE42" s="224" t="s">
        <v>246</v>
      </c>
      <c r="BF42" s="216" t="s">
        <v>903</v>
      </c>
      <c r="BG42" s="221">
        <f>IF(BI42="","",VLOOKUP(BI42,Annexe_NOTATION!A$129:B$135,2,0))</f>
        <v>3</v>
      </c>
      <c r="BH42" s="215">
        <f>IF(BI42="N.A.",0,Annexe_Pondération!C$15)</f>
        <v>0.5</v>
      </c>
      <c r="BI42" s="217" t="s">
        <v>864</v>
      </c>
      <c r="BJ42" s="216" t="s">
        <v>816</v>
      </c>
      <c r="BK42" s="214"/>
      <c r="BL42" s="219">
        <f t="shared" si="3"/>
        <v>1.5</v>
      </c>
      <c r="BM42" s="220"/>
      <c r="BN42" s="221" t="str">
        <f>IF(BP42="","",VLOOKUP(BP42,Annexe_NOTATION!A$140:B$146,2,0))</f>
        <v>N.D.</v>
      </c>
      <c r="BO42" s="215">
        <f>IF(BP42="N.A.",0,Annexe_Pondération!C$16)</f>
        <v>0.25</v>
      </c>
      <c r="BP42" s="216" t="s">
        <v>323</v>
      </c>
      <c r="BQ42" s="217" t="s">
        <v>744</v>
      </c>
      <c r="BR42" s="221" t="str">
        <f>IF(BT42="","",VLOOKUP(BT42,Annexe_NOTATION!A$150:B$156,2,0))</f>
        <v>N.D.</v>
      </c>
      <c r="BS42" s="215">
        <f>IF(BT42="N.A.",0,Annexe_Pondération!C$17)</f>
        <v>0.25</v>
      </c>
      <c r="BT42" s="216" t="s">
        <v>323</v>
      </c>
      <c r="BU42" s="217" t="s">
        <v>744</v>
      </c>
      <c r="BV42" s="221" t="str">
        <f>IF(BX42="","",VLOOKUP(BX42,Annexe_NOTATION!A$160:B$166,2,0))</f>
        <v>N.D.</v>
      </c>
      <c r="BW42" s="215">
        <f>IF(BX42="N.A.",0,Annexe_Pondération!C$18)</f>
        <v>0.25</v>
      </c>
      <c r="BX42" s="214" t="s">
        <v>323</v>
      </c>
      <c r="BY42" s="216" t="s">
        <v>737</v>
      </c>
      <c r="BZ42" s="221" t="str">
        <f>IF(CB42="","",VLOOKUP(CB42,Annexe_NOTATION!A$170:B$176,2,0))</f>
        <v>N.D.</v>
      </c>
      <c r="CA42" s="215">
        <f>IF(CB42="N.A.",0,Annexe_Pondération!C$19)</f>
        <v>0.25</v>
      </c>
      <c r="CB42" s="216" t="s">
        <v>323</v>
      </c>
      <c r="CC42" s="216" t="s">
        <v>770</v>
      </c>
      <c r="CD42" s="214"/>
      <c r="CE42" s="219" t="e">
        <f t="shared" si="4"/>
        <v>#VALUE!</v>
      </c>
      <c r="CF42" s="68"/>
      <c r="CG42" s="68"/>
      <c r="CH42" s="68"/>
      <c r="CI42" s="68"/>
      <c r="CJ42" s="68"/>
      <c r="CK42" s="68"/>
      <c r="CL42" s="68"/>
      <c r="CM42" s="68"/>
      <c r="CN42" s="68"/>
      <c r="CO42" s="68"/>
      <c r="CP42" s="68"/>
      <c r="CQ42" s="68"/>
      <c r="CR42" s="68"/>
      <c r="CS42" s="68"/>
      <c r="CT42" s="68"/>
      <c r="CU42" s="68"/>
      <c r="CV42" s="68"/>
      <c r="CW42" s="68"/>
      <c r="CX42" s="68"/>
      <c r="CY42" s="68"/>
      <c r="CZ42" s="68"/>
      <c r="DA42" s="68"/>
      <c r="DB42" s="68"/>
      <c r="DC42" s="68"/>
      <c r="DD42" s="68"/>
      <c r="DE42" s="68"/>
      <c r="DF42" s="68"/>
      <c r="DG42" s="68"/>
      <c r="DH42" s="68"/>
      <c r="DI42" s="68"/>
      <c r="DJ42" s="68"/>
      <c r="DK42" s="68"/>
      <c r="DL42" s="68"/>
      <c r="DM42" s="68"/>
      <c r="DN42" s="68"/>
      <c r="DO42" s="68"/>
      <c r="DP42" s="68"/>
      <c r="DQ42" s="68"/>
      <c r="DR42" s="68"/>
      <c r="DS42" s="68"/>
    </row>
    <row r="43" spans="1:123" ht="178.5" x14ac:dyDescent="0.25">
      <c r="A43" s="69" t="s">
        <v>1118</v>
      </c>
      <c r="B43" s="214">
        <f>IF(D43="","",VLOOKUP(D43,Annexe_NOTATION!A$6:B$12,2,0))</f>
        <v>0</v>
      </c>
      <c r="C43" s="215">
        <f>IF(D43="N.A.",0,[1]Annexe_Pondération!C$3)</f>
        <v>0.11914893617021277</v>
      </c>
      <c r="D43" s="216" t="s">
        <v>147</v>
      </c>
      <c r="E43" s="332" t="s">
        <v>1123</v>
      </c>
      <c r="F43" s="214">
        <f>IF(H43="","",VLOOKUP(H43,Annexe_NOTATION!A$16:B$22,2,0))</f>
        <v>2</v>
      </c>
      <c r="G43" s="215">
        <f>IF(H43="N.A.",0,[1]Annexe_Pondération!C$4)</f>
        <v>0.13191489361702127</v>
      </c>
      <c r="H43" s="216" t="s">
        <v>307</v>
      </c>
      <c r="I43" s="216" t="s">
        <v>1124</v>
      </c>
      <c r="J43" s="214">
        <f>IF(L43="","",VLOOKUP(L43,Annexe_NOTATION!A$26:B$32,2,0))</f>
        <v>4</v>
      </c>
      <c r="K43" s="215">
        <f>IF(L43="N.A.",0,[1]Annexe_Pondération!C$5)</f>
        <v>0.2</v>
      </c>
      <c r="L43" s="218" t="s">
        <v>138</v>
      </c>
      <c r="M43" s="332" t="s">
        <v>1125</v>
      </c>
      <c r="N43" s="214">
        <f>IF(P43="","",VLOOKUP(P43,Annexe_NOTATION!A$36:B$42,2,0))</f>
        <v>2</v>
      </c>
      <c r="O43" s="215">
        <f>IF(P43="N.A.",0,[1]Annexe_Pondération!C$6)</f>
        <v>0.2978723404255319</v>
      </c>
      <c r="P43" s="216" t="s">
        <v>836</v>
      </c>
      <c r="Q43" s="216" t="s">
        <v>1126</v>
      </c>
      <c r="R43" s="214">
        <f>IF(T43="","",VLOOKUP(T43,Annexe_NOTATION!A$46:B$52,2,0))</f>
        <v>1</v>
      </c>
      <c r="S43" s="215">
        <f>IF(T43="N.A.",0,[1]Annexe_Pondération!C$7)</f>
        <v>0.18297872340425531</v>
      </c>
      <c r="T43" s="216" t="s">
        <v>587</v>
      </c>
      <c r="U43" s="333" t="s">
        <v>1060</v>
      </c>
      <c r="V43" s="214">
        <f>IF(X43="","",VLOOKUP(X43,Annexe_NOTATION!A$56:B$62,2,0))</f>
        <v>0</v>
      </c>
      <c r="W43" s="215">
        <f>IF(X43="N.A.",0,[1]Annexe_Pondération!C$8)</f>
        <v>6.8085106382978725E-2</v>
      </c>
      <c r="X43" s="216" t="s">
        <v>630</v>
      </c>
      <c r="Y43" s="216" t="s">
        <v>1127</v>
      </c>
      <c r="Z43" s="214"/>
      <c r="AA43" s="219">
        <f t="shared" si="0"/>
        <v>1.8425531914893616</v>
      </c>
      <c r="AB43" s="220"/>
      <c r="AC43" s="221">
        <f>IF(AE43="","",VLOOKUP(AE43,Annexe_NOTATION!A$67:B$73,2,0))</f>
        <v>2</v>
      </c>
      <c r="AD43" s="215">
        <f>IF(AE43="N.A.",0,[1]Annexe_Pondération!C$9)</f>
        <v>0.5</v>
      </c>
      <c r="AE43" s="218" t="s">
        <v>238</v>
      </c>
      <c r="AF43" s="216" t="s">
        <v>932</v>
      </c>
      <c r="AG43" s="221">
        <f>IF(AI43="","",VLOOKUP(AI43,Annexe_NOTATION!A$77:B$83,2,0))</f>
        <v>0</v>
      </c>
      <c r="AH43" s="215">
        <f>IF(AI43="N.A.",0,[1]Annexe_Pondération!C$10)</f>
        <v>0.5</v>
      </c>
      <c r="AI43" s="214" t="s">
        <v>403</v>
      </c>
      <c r="AJ43" s="332" t="s">
        <v>1128</v>
      </c>
      <c r="AK43" s="214"/>
      <c r="AL43" s="219">
        <f t="shared" si="1"/>
        <v>1</v>
      </c>
      <c r="AM43" s="220"/>
      <c r="AN43" s="221">
        <f>IF(AP43="","",VLOOKUP(AP43,Annexe_NOTATION!A$88:B$94,2,0))</f>
        <v>3</v>
      </c>
      <c r="AO43" s="215">
        <f>IF(AP43="N.A.",0,[1]Annexe_Pondération!C$11)</f>
        <v>0.33333333333333331</v>
      </c>
      <c r="AP43" s="222" t="s">
        <v>241</v>
      </c>
      <c r="AQ43" s="332" t="s">
        <v>1129</v>
      </c>
      <c r="AR43" s="221">
        <f>IF(AT43="","",VLOOKUP(AT43,Annexe_NOTATION!A$98:B$104,2,0))</f>
        <v>1</v>
      </c>
      <c r="AS43" s="215">
        <f>IF(AT43="N.A.",0,[1]Annexe_Pondération!C$12)</f>
        <v>0.33333333333333331</v>
      </c>
      <c r="AT43" s="222" t="s">
        <v>661</v>
      </c>
      <c r="AU43" s="333" t="s">
        <v>1130</v>
      </c>
      <c r="AV43" s="221">
        <f>IF(AX43="","",VLOOKUP(AX43,Annexe_NOTATION!A$108:B$114,2,0))</f>
        <v>4</v>
      </c>
      <c r="AW43" s="215">
        <f>IF(AX43="N.A.",0,[1]Annexe_Pondération!C$13)</f>
        <v>0.33333333333333331</v>
      </c>
      <c r="AX43" s="216" t="s">
        <v>157</v>
      </c>
      <c r="AY43" s="332" t="s">
        <v>181</v>
      </c>
      <c r="AZ43" s="214"/>
      <c r="BA43" s="219">
        <f t="shared" si="2"/>
        <v>2.6666666666666665</v>
      </c>
      <c r="BB43" s="220"/>
      <c r="BC43" s="221">
        <f>IF(BE43="","",VLOOKUP(BE43,Annexe_NOTATION!A$119:B$125,2,0))</f>
        <v>0</v>
      </c>
      <c r="BD43" s="215">
        <f>IF(BE43="N.A.",0,[1]Annexe_Pondération!C$14)</f>
        <v>0.5</v>
      </c>
      <c r="BE43" s="224" t="s">
        <v>246</v>
      </c>
      <c r="BF43" s="332" t="s">
        <v>1131</v>
      </c>
      <c r="BG43" s="221">
        <f>IF(BI43="","",VLOOKUP(BI43,Annexe_NOTATION!A$129:B$135,2,0))</f>
        <v>0</v>
      </c>
      <c r="BH43" s="215">
        <f>IF(BI43="N.A.",0,[1]Annexe_Pondération!C$15)</f>
        <v>0.5</v>
      </c>
      <c r="BI43" s="216" t="s">
        <v>979</v>
      </c>
      <c r="BJ43" s="332" t="s">
        <v>1132</v>
      </c>
      <c r="BK43" s="214"/>
      <c r="BL43" s="219">
        <f t="shared" si="3"/>
        <v>0</v>
      </c>
      <c r="BM43" s="220"/>
      <c r="BN43" s="221" t="str">
        <f>IF(BP43="","",VLOOKUP(BP43,Annexe_NOTATION!A$140:B$146,2,0))</f>
        <v>0</v>
      </c>
      <c r="BO43" s="215">
        <f>IF(BP43="N.A.",0,[1]Annexe_Pondération!C$16)</f>
        <v>0</v>
      </c>
      <c r="BP43" s="218" t="s">
        <v>221</v>
      </c>
      <c r="BQ43" s="216" t="s">
        <v>1133</v>
      </c>
      <c r="BR43" s="221" t="str">
        <f>IF(BT43="","",VLOOKUP(BT43,Annexe_NOTATION!A$150:B$156,2,0))</f>
        <v>N.D.</v>
      </c>
      <c r="BS43" s="215">
        <f>IF(BT43="N.A.",0,[1]Annexe_Pondération!C$17)</f>
        <v>0.25</v>
      </c>
      <c r="BT43" s="332" t="s">
        <v>323</v>
      </c>
      <c r="BU43" s="216" t="s">
        <v>1133</v>
      </c>
      <c r="BV43" s="221">
        <f>IF(BX43="","",VLOOKUP(BX43,Annexe_NOTATION!A$160:B$166,2,0))</f>
        <v>4</v>
      </c>
      <c r="BW43" s="215">
        <f>IF(BX43="N.A.",0,[1]Annexe_Pondération!C$18)</f>
        <v>0.25</v>
      </c>
      <c r="BX43" s="214" t="s">
        <v>264</v>
      </c>
      <c r="BY43" s="216"/>
      <c r="BZ43" s="221">
        <f>IF(CB43="","",VLOOKUP(CB43,Annexe_NOTATION!A$170:B$176,2,0))</f>
        <v>4</v>
      </c>
      <c r="CA43" s="215">
        <f>IF(CB43="N.A.",0,[1]Annexe_Pondération!C$19)</f>
        <v>0.25</v>
      </c>
      <c r="CB43" s="216" t="s">
        <v>163</v>
      </c>
      <c r="CC43" s="216"/>
      <c r="CD43" s="214"/>
      <c r="CE43" s="219" t="e">
        <f t="shared" si="4"/>
        <v>#VALUE!</v>
      </c>
      <c r="CF43" s="68"/>
      <c r="CG43" s="68"/>
      <c r="CH43" s="68"/>
      <c r="CI43" s="68"/>
      <c r="CJ43" s="68"/>
      <c r="CK43" s="68"/>
      <c r="CL43" s="68"/>
      <c r="CM43" s="68"/>
      <c r="CN43" s="68"/>
      <c r="CO43" s="68"/>
      <c r="CP43" s="68"/>
      <c r="CQ43" s="68"/>
      <c r="CR43" s="68"/>
      <c r="CS43" s="68"/>
      <c r="CT43" s="68"/>
      <c r="CU43" s="68"/>
      <c r="CV43" s="68"/>
      <c r="CW43" s="68"/>
      <c r="CX43" s="68"/>
      <c r="CY43" s="68"/>
      <c r="CZ43" s="68"/>
      <c r="DA43" s="68"/>
      <c r="DB43" s="68"/>
      <c r="DC43" s="68"/>
      <c r="DD43" s="68"/>
      <c r="DE43" s="68"/>
      <c r="DF43" s="68"/>
      <c r="DG43" s="68"/>
      <c r="DH43" s="68"/>
      <c r="DI43" s="68"/>
      <c r="DJ43" s="68"/>
      <c r="DK43" s="68"/>
      <c r="DL43" s="68"/>
      <c r="DM43" s="68"/>
      <c r="DN43" s="68"/>
      <c r="DO43" s="68"/>
      <c r="DP43" s="68"/>
      <c r="DQ43" s="68"/>
      <c r="DR43" s="68"/>
      <c r="DS43" s="68"/>
    </row>
  </sheetData>
  <autoFilter ref="A5:CE43">
    <sortState ref="A6:CE42">
      <sortCondition ref="Z5:Z42"/>
    </sortState>
  </autoFilter>
  <dataConsolidate/>
  <mergeCells count="5">
    <mergeCell ref="AA2:AA4"/>
    <mergeCell ref="AL2:AL4"/>
    <mergeCell ref="BA2:BA4"/>
    <mergeCell ref="BL2:BL4"/>
    <mergeCell ref="CE2:CE4"/>
  </mergeCells>
  <conditionalFormatting sqref="J6:J8">
    <cfRule type="colorScale" priority="193">
      <colorScale>
        <cfvo type="min"/>
        <cfvo type="percentile" val="50"/>
        <cfvo type="max"/>
        <color rgb="FFF8696B"/>
        <color rgb="FFFFEB84"/>
        <color rgb="FF63BE7B"/>
      </colorScale>
    </cfRule>
  </conditionalFormatting>
  <conditionalFormatting sqref="AB25">
    <cfRule type="colorScale" priority="172">
      <colorScale>
        <cfvo type="min"/>
        <cfvo type="percentile" val="50"/>
        <cfvo type="max"/>
        <color rgb="FFF8696B"/>
        <color rgb="FFFFEB84"/>
        <color rgb="FF63BE7B"/>
      </colorScale>
    </cfRule>
  </conditionalFormatting>
  <conditionalFormatting sqref="AM25">
    <cfRule type="colorScale" priority="162">
      <colorScale>
        <cfvo type="min"/>
        <cfvo type="percentile" val="50"/>
        <cfvo type="max"/>
        <color rgb="FFF8696B"/>
        <color rgb="FFFFEB84"/>
        <color rgb="FF63BE7B"/>
      </colorScale>
    </cfRule>
  </conditionalFormatting>
  <conditionalFormatting sqref="BB25">
    <cfRule type="colorScale" priority="161">
      <colorScale>
        <cfvo type="min"/>
        <cfvo type="percentile" val="50"/>
        <cfvo type="max"/>
        <color rgb="FFF8696B"/>
        <color rgb="FFFFEB84"/>
        <color rgb="FF63BE7B"/>
      </colorScale>
    </cfRule>
  </conditionalFormatting>
  <conditionalFormatting sqref="BM25">
    <cfRule type="colorScale" priority="160">
      <colorScale>
        <cfvo type="min"/>
        <cfvo type="percentile" val="50"/>
        <cfvo type="max"/>
        <color rgb="FFF8696B"/>
        <color rgb="FFFFEB84"/>
        <color rgb="FF63BE7B"/>
      </colorScale>
    </cfRule>
  </conditionalFormatting>
  <conditionalFormatting sqref="AB26:AB27 AB29:AB41">
    <cfRule type="colorScale" priority="263">
      <colorScale>
        <cfvo type="min"/>
        <cfvo type="percentile" val="50"/>
        <cfvo type="max"/>
        <color rgb="FFF8696B"/>
        <color rgb="FFFFEB84"/>
        <color rgb="FF63BE7B"/>
      </colorScale>
    </cfRule>
  </conditionalFormatting>
  <conditionalFormatting sqref="AM26:AM27 AM29:AM41">
    <cfRule type="colorScale" priority="265">
      <colorScale>
        <cfvo type="min"/>
        <cfvo type="percentile" val="50"/>
        <cfvo type="max"/>
        <color rgb="FFF8696B"/>
        <color rgb="FFFFEB84"/>
        <color rgb="FF63BE7B"/>
      </colorScale>
    </cfRule>
  </conditionalFormatting>
  <conditionalFormatting sqref="BB26:BB27 BB29:BB41">
    <cfRule type="colorScale" priority="267">
      <colorScale>
        <cfvo type="min"/>
        <cfvo type="percentile" val="50"/>
        <cfvo type="max"/>
        <color rgb="FFF8696B"/>
        <color rgb="FFFFEB84"/>
        <color rgb="FF63BE7B"/>
      </colorScale>
    </cfRule>
  </conditionalFormatting>
  <conditionalFormatting sqref="BM26:BM27 BM29:BM41">
    <cfRule type="colorScale" priority="269">
      <colorScale>
        <cfvo type="min"/>
        <cfvo type="percentile" val="50"/>
        <cfvo type="max"/>
        <color rgb="FFF8696B"/>
        <color rgb="FFFFEB84"/>
        <color rgb="FF63BE7B"/>
      </colorScale>
    </cfRule>
  </conditionalFormatting>
  <conditionalFormatting sqref="AM6:AM24">
    <cfRule type="colorScale" priority="270">
      <colorScale>
        <cfvo type="min"/>
        <cfvo type="percentile" val="50"/>
        <cfvo type="max"/>
        <color rgb="FFF8696B"/>
        <color rgb="FFFFEB84"/>
        <color rgb="FF63BE7B"/>
      </colorScale>
    </cfRule>
  </conditionalFormatting>
  <conditionalFormatting sqref="BB6:BB24">
    <cfRule type="colorScale" priority="272">
      <colorScale>
        <cfvo type="min"/>
        <cfvo type="percentile" val="50"/>
        <cfvo type="max"/>
        <color rgb="FFF8696B"/>
        <color rgb="FFFFEB84"/>
        <color rgb="FF63BE7B"/>
      </colorScale>
    </cfRule>
  </conditionalFormatting>
  <conditionalFormatting sqref="BM6:BM24">
    <cfRule type="colorScale" priority="274">
      <colorScale>
        <cfvo type="min"/>
        <cfvo type="percentile" val="50"/>
        <cfvo type="max"/>
        <color rgb="FFF8696B"/>
        <color rgb="FFFFEB84"/>
        <color rgb="FF63BE7B"/>
      </colorScale>
    </cfRule>
  </conditionalFormatting>
  <conditionalFormatting sqref="AB28">
    <cfRule type="colorScale" priority="55">
      <colorScale>
        <cfvo type="min"/>
        <cfvo type="percentile" val="50"/>
        <cfvo type="max"/>
        <color rgb="FFF8696B"/>
        <color rgb="FFFFEB84"/>
        <color rgb="FF63BE7B"/>
      </colorScale>
    </cfRule>
  </conditionalFormatting>
  <conditionalFormatting sqref="AM28">
    <cfRule type="colorScale" priority="56">
      <colorScale>
        <cfvo type="min"/>
        <cfvo type="percentile" val="50"/>
        <cfvo type="max"/>
        <color rgb="FFF8696B"/>
        <color rgb="FFFFEB84"/>
        <color rgb="FF63BE7B"/>
      </colorScale>
    </cfRule>
  </conditionalFormatting>
  <conditionalFormatting sqref="BB28">
    <cfRule type="colorScale" priority="57">
      <colorScale>
        <cfvo type="min"/>
        <cfvo type="percentile" val="50"/>
        <cfvo type="max"/>
        <color rgb="FFF8696B"/>
        <color rgb="FFFFEB84"/>
        <color rgb="FF63BE7B"/>
      </colorScale>
    </cfRule>
  </conditionalFormatting>
  <conditionalFormatting sqref="BM28">
    <cfRule type="colorScale" priority="58">
      <colorScale>
        <cfvo type="min"/>
        <cfvo type="percentile" val="50"/>
        <cfvo type="max"/>
        <color rgb="FFF8696B"/>
        <color rgb="FFFFEB84"/>
        <color rgb="FF63BE7B"/>
      </colorScale>
    </cfRule>
  </conditionalFormatting>
  <conditionalFormatting sqref="J28">
    <cfRule type="colorScale" priority="76">
      <colorScale>
        <cfvo type="min"/>
        <cfvo type="percentile" val="50"/>
        <cfvo type="max"/>
        <color rgb="FFF8696B"/>
        <color rgb="FFFFEB84"/>
        <color rgb="FF63BE7B"/>
      </colorScale>
    </cfRule>
  </conditionalFormatting>
  <conditionalFormatting sqref="BG6:BG43">
    <cfRule type="colorScale" priority="53">
      <colorScale>
        <cfvo type="min"/>
        <cfvo type="percentile" val="50"/>
        <cfvo type="max"/>
        <color rgb="FFF8696B"/>
        <color rgb="FFFFEB84"/>
        <color rgb="FF63BE7B"/>
      </colorScale>
    </cfRule>
  </conditionalFormatting>
  <conditionalFormatting sqref="AA6:AB6 AB7:AB24 AA7:AA43">
    <cfRule type="colorScale" priority="323">
      <colorScale>
        <cfvo type="min"/>
        <cfvo type="percentile" val="50"/>
        <cfvo type="max"/>
        <color rgb="FFF8696B"/>
        <color rgb="FFFFEB84"/>
        <color rgb="FF63BE7B"/>
      </colorScale>
    </cfRule>
  </conditionalFormatting>
  <conditionalFormatting sqref="N6:N43">
    <cfRule type="colorScale" priority="327">
      <colorScale>
        <cfvo type="min"/>
        <cfvo type="percentile" val="50"/>
        <cfvo type="max"/>
        <color rgb="FFF8696B"/>
        <color rgb="FFFFEB84"/>
        <color rgb="FF63BE7B"/>
      </colorScale>
    </cfRule>
  </conditionalFormatting>
  <conditionalFormatting sqref="AC6:AC43">
    <cfRule type="colorScale" priority="329">
      <colorScale>
        <cfvo type="min"/>
        <cfvo type="percentile" val="50"/>
        <cfvo type="max"/>
        <color rgb="FFF8696B"/>
        <color rgb="FFFFEB84"/>
        <color rgb="FF63BE7B"/>
      </colorScale>
    </cfRule>
  </conditionalFormatting>
  <conditionalFormatting sqref="AG6:AG43">
    <cfRule type="colorScale" priority="330">
      <colorScale>
        <cfvo type="min"/>
        <cfvo type="percentile" val="50"/>
        <cfvo type="max"/>
        <color rgb="FFF8696B"/>
        <color rgb="FFFFEB84"/>
        <color rgb="FF63BE7B"/>
      </colorScale>
    </cfRule>
  </conditionalFormatting>
  <conditionalFormatting sqref="AN6:AN43">
    <cfRule type="colorScale" priority="331">
      <colorScale>
        <cfvo type="min"/>
        <cfvo type="percentile" val="50"/>
        <cfvo type="max"/>
        <color rgb="FFF8696B"/>
        <color rgb="FFFFEB84"/>
        <color rgb="FF63BE7B"/>
      </colorScale>
    </cfRule>
  </conditionalFormatting>
  <conditionalFormatting sqref="AR6:AR43">
    <cfRule type="colorScale" priority="333">
      <colorScale>
        <cfvo type="min"/>
        <cfvo type="percentile" val="50"/>
        <cfvo type="max"/>
        <color rgb="FFF8696B"/>
        <color rgb="FFFFEB84"/>
        <color rgb="FF63BE7B"/>
      </colorScale>
    </cfRule>
  </conditionalFormatting>
  <conditionalFormatting sqref="AV6:AV43">
    <cfRule type="colorScale" priority="335">
      <colorScale>
        <cfvo type="min"/>
        <cfvo type="percentile" val="50"/>
        <cfvo type="max"/>
        <color rgb="FFF8696B"/>
        <color rgb="FFFFEB84"/>
        <color rgb="FF63BE7B"/>
      </colorScale>
    </cfRule>
  </conditionalFormatting>
  <conditionalFormatting sqref="BC6:BC43">
    <cfRule type="colorScale" priority="337">
      <colorScale>
        <cfvo type="min"/>
        <cfvo type="percentile" val="50"/>
        <cfvo type="max"/>
        <color rgb="FFF8696B"/>
        <color rgb="FFFFEB84"/>
        <color rgb="FF63BE7B"/>
      </colorScale>
    </cfRule>
  </conditionalFormatting>
  <conditionalFormatting sqref="BL6:BL43">
    <cfRule type="colorScale" priority="338">
      <colorScale>
        <cfvo type="min"/>
        <cfvo type="percentile" val="50"/>
        <cfvo type="max"/>
        <color rgb="FFF8696B"/>
        <color rgb="FFFFEB84"/>
        <color rgb="FF63BE7B"/>
      </colorScale>
    </cfRule>
  </conditionalFormatting>
  <conditionalFormatting sqref="BN6:BN43">
    <cfRule type="colorScale" priority="340">
      <colorScale>
        <cfvo type="min"/>
        <cfvo type="percentile" val="50"/>
        <cfvo type="max"/>
        <color rgb="FFF8696B"/>
        <color rgb="FFFFEB84"/>
        <color rgb="FF63BE7B"/>
      </colorScale>
    </cfRule>
  </conditionalFormatting>
  <conditionalFormatting sqref="BR6:BR43">
    <cfRule type="colorScale" priority="342">
      <colorScale>
        <cfvo type="min"/>
        <cfvo type="percentile" val="50"/>
        <cfvo type="max"/>
        <color rgb="FFF8696B"/>
        <color rgb="FFFFEB84"/>
        <color rgb="FF63BE7B"/>
      </colorScale>
    </cfRule>
  </conditionalFormatting>
  <conditionalFormatting sqref="BV6:BV43">
    <cfRule type="colorScale" priority="343">
      <colorScale>
        <cfvo type="min"/>
        <cfvo type="percentile" val="50"/>
        <cfvo type="max"/>
        <color rgb="FFF8696B"/>
        <color rgb="FFFFEB84"/>
        <color rgb="FF63BE7B"/>
      </colorScale>
    </cfRule>
  </conditionalFormatting>
  <conditionalFormatting sqref="BZ6:BZ43">
    <cfRule type="colorScale" priority="344">
      <colorScale>
        <cfvo type="min"/>
        <cfvo type="percentile" val="50"/>
        <cfvo type="max"/>
        <color rgb="FFF8696B"/>
        <color rgb="FFFFEB84"/>
        <color rgb="FF63BE7B"/>
      </colorScale>
    </cfRule>
  </conditionalFormatting>
  <conditionalFormatting sqref="AL6:AL43">
    <cfRule type="colorScale" priority="346">
      <colorScale>
        <cfvo type="min"/>
        <cfvo type="percentile" val="50"/>
        <cfvo type="max"/>
        <color rgb="FFF8696B"/>
        <color rgb="FFFFEB84"/>
        <color rgb="FF63BE7B"/>
      </colorScale>
    </cfRule>
  </conditionalFormatting>
  <conditionalFormatting sqref="BA6:BA43">
    <cfRule type="colorScale" priority="348">
      <colorScale>
        <cfvo type="min"/>
        <cfvo type="percentile" val="50"/>
        <cfvo type="max"/>
        <color rgb="FFF8696B"/>
        <color rgb="FFFFEB84"/>
        <color rgb="FF63BE7B"/>
      </colorScale>
    </cfRule>
  </conditionalFormatting>
  <conditionalFormatting sqref="CE6:CE43">
    <cfRule type="colorScale" priority="350">
      <colorScale>
        <cfvo type="min"/>
        <cfvo type="percentile" val="50"/>
        <cfvo type="max"/>
        <color rgb="FFF8696B"/>
        <color rgb="FFFFEB84"/>
        <color rgb="FF63BE7B"/>
      </colorScale>
    </cfRule>
  </conditionalFormatting>
  <conditionalFormatting sqref="B6:B43">
    <cfRule type="colorScale" priority="352">
      <colorScale>
        <cfvo type="min"/>
        <cfvo type="percentile" val="50"/>
        <cfvo type="max"/>
        <color rgb="FFF8696B"/>
        <color rgb="FFFFEB84"/>
        <color rgb="FF63BE7B"/>
      </colorScale>
    </cfRule>
  </conditionalFormatting>
  <conditionalFormatting sqref="R6:R43">
    <cfRule type="colorScale" priority="354">
      <colorScale>
        <cfvo type="min"/>
        <cfvo type="percentile" val="50"/>
        <cfvo type="max"/>
        <color rgb="FFF8696B"/>
        <color rgb="FFFFEB84"/>
        <color rgb="FF63BE7B"/>
      </colorScale>
    </cfRule>
  </conditionalFormatting>
  <conditionalFormatting sqref="J9:J27 J29:J41">
    <cfRule type="colorScale" priority="356">
      <colorScale>
        <cfvo type="min"/>
        <cfvo type="percentile" val="50"/>
        <cfvo type="max"/>
        <color rgb="FFF8696B"/>
        <color rgb="FFFFEB84"/>
        <color rgb="FF63BE7B"/>
      </colorScale>
    </cfRule>
  </conditionalFormatting>
  <conditionalFormatting sqref="F6:F43">
    <cfRule type="colorScale" priority="358">
      <colorScale>
        <cfvo type="min"/>
        <cfvo type="percentile" val="50"/>
        <cfvo type="max"/>
        <color rgb="FFF8696B"/>
        <color rgb="FFFFEB84"/>
        <color rgb="FF63BE7B"/>
      </colorScale>
    </cfRule>
  </conditionalFormatting>
  <conditionalFormatting sqref="V6:V43">
    <cfRule type="colorScale" priority="360">
      <colorScale>
        <cfvo type="min"/>
        <cfvo type="percentile" val="50"/>
        <cfvo type="max"/>
        <color rgb="FFF8696B"/>
        <color rgb="FFFFEB84"/>
        <color rgb="FF63BE7B"/>
      </colorScale>
    </cfRule>
  </conditionalFormatting>
  <conditionalFormatting sqref="AB42">
    <cfRule type="colorScale" priority="27">
      <colorScale>
        <cfvo type="min"/>
        <cfvo type="percentile" val="50"/>
        <cfvo type="max"/>
        <color rgb="FFF8696B"/>
        <color rgb="FFFFEB84"/>
        <color rgb="FF63BE7B"/>
      </colorScale>
    </cfRule>
  </conditionalFormatting>
  <conditionalFormatting sqref="AM42">
    <cfRule type="colorScale" priority="28">
      <colorScale>
        <cfvo type="min"/>
        <cfvo type="percentile" val="50"/>
        <cfvo type="max"/>
        <color rgb="FFF8696B"/>
        <color rgb="FFFFEB84"/>
        <color rgb="FF63BE7B"/>
      </colorScale>
    </cfRule>
  </conditionalFormatting>
  <conditionalFormatting sqref="BB42">
    <cfRule type="colorScale" priority="29">
      <colorScale>
        <cfvo type="min"/>
        <cfvo type="percentile" val="50"/>
        <cfvo type="max"/>
        <color rgb="FFF8696B"/>
        <color rgb="FFFFEB84"/>
        <color rgb="FF63BE7B"/>
      </colorScale>
    </cfRule>
  </conditionalFormatting>
  <conditionalFormatting sqref="BM42">
    <cfRule type="colorScale" priority="30">
      <colorScale>
        <cfvo type="min"/>
        <cfvo type="percentile" val="50"/>
        <cfvo type="max"/>
        <color rgb="FFF8696B"/>
        <color rgb="FFFFEB84"/>
        <color rgb="FF63BE7B"/>
      </colorScale>
    </cfRule>
  </conditionalFormatting>
  <conditionalFormatting sqref="J42:J43">
    <cfRule type="colorScale" priority="49">
      <colorScale>
        <cfvo type="min"/>
        <cfvo type="percentile" val="50"/>
        <cfvo type="max"/>
        <color rgb="FFF8696B"/>
        <color rgb="FFFFEB84"/>
        <color rgb="FF63BE7B"/>
      </colorScale>
    </cfRule>
  </conditionalFormatting>
  <conditionalFormatting sqref="AB43">
    <cfRule type="colorScale" priority="1">
      <colorScale>
        <cfvo type="min"/>
        <cfvo type="percentile" val="50"/>
        <cfvo type="max"/>
        <color rgb="FFF8696B"/>
        <color rgb="FFFFEB84"/>
        <color rgb="FF63BE7B"/>
      </colorScale>
    </cfRule>
  </conditionalFormatting>
  <conditionalFormatting sqref="AM43">
    <cfRule type="colorScale" priority="2">
      <colorScale>
        <cfvo type="min"/>
        <cfvo type="percentile" val="50"/>
        <cfvo type="max"/>
        <color rgb="FFF8696B"/>
        <color rgb="FFFFEB84"/>
        <color rgb="FF63BE7B"/>
      </colorScale>
    </cfRule>
  </conditionalFormatting>
  <conditionalFormatting sqref="BB43">
    <cfRule type="colorScale" priority="3">
      <colorScale>
        <cfvo type="min"/>
        <cfvo type="percentile" val="50"/>
        <cfvo type="max"/>
        <color rgb="FFF8696B"/>
        <color rgb="FFFFEB84"/>
        <color rgb="FF63BE7B"/>
      </colorScale>
    </cfRule>
  </conditionalFormatting>
  <conditionalFormatting sqref="BM43">
    <cfRule type="colorScale" priority="4">
      <colorScale>
        <cfvo type="min"/>
        <cfvo type="percentile" val="50"/>
        <cfvo type="max"/>
        <color rgb="FFF8696B"/>
        <color rgb="FFFFEB84"/>
        <color rgb="FF63BE7B"/>
      </colorScale>
    </cfRule>
  </conditionalFormatting>
  <dataValidations count="3">
    <dataValidation type="list" allowBlank="1" showInputMessage="1" showErrorMessage="1" sqref="BP6:BP36">
      <formula1>$A$107:$A$113</formula1>
    </dataValidation>
    <dataValidation type="list" allowBlank="1" showInputMessage="1" showErrorMessage="1" sqref="BT6:BT42">
      <formula1>$A$115:$A$121</formula1>
    </dataValidation>
    <dataValidation type="list" allowBlank="1" showInputMessage="1" showErrorMessage="1" sqref="BT43">
      <formula1>$A$116:$A$122</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3">
        <x14:dataValidation type="list" allowBlank="1" showInputMessage="1" showErrorMessage="1">
          <x14:formula1>
            <xm:f>Annexe_NOTATION!$A$6:$A$12</xm:f>
          </x14:formula1>
          <xm:sqref>D6:D42</xm:sqref>
        </x14:dataValidation>
        <x14:dataValidation type="list" allowBlank="1" showInputMessage="1" showErrorMessage="1">
          <x14:formula1>
            <xm:f>Annexe_NOTATION!$A$16:$A$22</xm:f>
          </x14:formula1>
          <xm:sqref>H6:H42</xm:sqref>
        </x14:dataValidation>
        <x14:dataValidation type="list" allowBlank="1" showInputMessage="1" showErrorMessage="1">
          <x14:formula1>
            <xm:f>Annexe_NOTATION!$A$26:$A$32</xm:f>
          </x14:formula1>
          <xm:sqref>L6:L42</xm:sqref>
        </x14:dataValidation>
        <x14:dataValidation type="list" allowBlank="1" showInputMessage="1" showErrorMessage="1">
          <x14:formula1>
            <xm:f>Annexe_NOTATION!$A$36:$A$42</xm:f>
          </x14:formula1>
          <xm:sqref>P6:P42</xm:sqref>
        </x14:dataValidation>
        <x14:dataValidation type="list" allowBlank="1" showInputMessage="1" showErrorMessage="1">
          <x14:formula1>
            <xm:f>Annexe_NOTATION!$A$46:$A$52</xm:f>
          </x14:formula1>
          <xm:sqref>T6:T42</xm:sqref>
        </x14:dataValidation>
        <x14:dataValidation type="list" allowBlank="1" showInputMessage="1" showErrorMessage="1">
          <x14:formula1>
            <xm:f>Annexe_NOTATION!$A$56:$A$62</xm:f>
          </x14:formula1>
          <xm:sqref>X6:X42</xm:sqref>
        </x14:dataValidation>
        <x14:dataValidation type="list" allowBlank="1" showInputMessage="1" showErrorMessage="1">
          <x14:formula1>
            <xm:f>Annexe_NOTATION!$A$67:$A$73</xm:f>
          </x14:formula1>
          <xm:sqref>AE6:AE42</xm:sqref>
        </x14:dataValidation>
        <x14:dataValidation type="list" allowBlank="1" showInputMessage="1" showErrorMessage="1">
          <x14:formula1>
            <xm:f>Annexe_NOTATION!$A$77:$A$83</xm:f>
          </x14:formula1>
          <xm:sqref>AI6:AI42</xm:sqref>
        </x14:dataValidation>
        <x14:dataValidation type="list" allowBlank="1" showInputMessage="1" showErrorMessage="1">
          <x14:formula1>
            <xm:f>Annexe_NOTATION!$A$88:$A$94</xm:f>
          </x14:formula1>
          <xm:sqref>AP6:AP42</xm:sqref>
        </x14:dataValidation>
        <x14:dataValidation type="list" allowBlank="1" showInputMessage="1" showErrorMessage="1">
          <x14:formula1>
            <xm:f>Annexe_NOTATION!$A$98:$A$104</xm:f>
          </x14:formula1>
          <xm:sqref>AT6:AT42</xm:sqref>
        </x14:dataValidation>
        <x14:dataValidation type="list" allowBlank="1" showInputMessage="1" showErrorMessage="1">
          <x14:formula1>
            <xm:f>Annexe_NOTATION!$A$108:$A$114</xm:f>
          </x14:formula1>
          <xm:sqref>AX6:AX42</xm:sqref>
        </x14:dataValidation>
        <x14:dataValidation type="list" allowBlank="1" showInputMessage="1" showErrorMessage="1">
          <x14:formula1>
            <xm:f>Annexe_NOTATION!$A$119:$A$125</xm:f>
          </x14:formula1>
          <xm:sqref>BE6:BE42</xm:sqref>
        </x14:dataValidation>
        <x14:dataValidation type="list" allowBlank="1" showInputMessage="1" showErrorMessage="1">
          <x14:formula1>
            <xm:f>Annexe_NOTATION!$A$129:$A$135</xm:f>
          </x14:formula1>
          <xm:sqref>BI6:BI42</xm:sqref>
        </x14:dataValidation>
        <x14:dataValidation type="list" allowBlank="1" showInputMessage="1" showErrorMessage="1">
          <x14:formula1>
            <xm:f>Annexe_NOTATION!$A$140:$A$146</xm:f>
          </x14:formula1>
          <xm:sqref>BP38:BP42</xm:sqref>
        </x14:dataValidation>
        <x14:dataValidation type="list" allowBlank="1" showInputMessage="1" showErrorMessage="1">
          <x14:formula1>
            <xm:f>Annexe_NOTATION!$A$150:$A$156</xm:f>
          </x14:formula1>
          <xm:sqref>BP37</xm:sqref>
        </x14:dataValidation>
        <x14:dataValidation type="list" allowBlank="1" showInputMessage="1" showErrorMessage="1">
          <x14:formula1>
            <xm:f>Annexe_NOTATION!$A$160:$A$166</xm:f>
          </x14:formula1>
          <xm:sqref>BX6:BX42</xm:sqref>
        </x14:dataValidation>
        <x14:dataValidation type="list" allowBlank="1" showInputMessage="1" showErrorMessage="1">
          <x14:formula1>
            <xm:f>Annexe_NOTATION!$A$170:$A$176</xm:f>
          </x14:formula1>
          <xm:sqref>CB6:CB42</xm:sqref>
        </x14:dataValidation>
        <x14:dataValidation type="list" allowBlank="1" showInputMessage="1" showErrorMessage="1">
          <x14:formula1>
            <xm:f>[Grille_NOTATION_public_v1_06102021.xlsx]Annexe_NOTATION!#REF!</xm:f>
          </x14:formula1>
          <xm:sqref>CB43</xm:sqref>
        </x14:dataValidation>
        <x14:dataValidation type="list" allowBlank="1" showInputMessage="1" showErrorMessage="1">
          <x14:formula1>
            <xm:f>[Grille_NOTATION_public_v1_06102021.xlsx]Annexe_NOTATION!#REF!</xm:f>
          </x14:formula1>
          <xm:sqref>BX43</xm:sqref>
        </x14:dataValidation>
        <x14:dataValidation type="list" allowBlank="1" showInputMessage="1" showErrorMessage="1">
          <x14:formula1>
            <xm:f>[Grille_NOTATION_public_v1_06102021.xlsx]Annexe_NOTATION!#REF!</xm:f>
          </x14:formula1>
          <xm:sqref>BP43</xm:sqref>
        </x14:dataValidation>
        <x14:dataValidation type="list" allowBlank="1" showInputMessage="1" showErrorMessage="1">
          <x14:formula1>
            <xm:f>[Grille_NOTATION_public_v1_06102021.xlsx]Annexe_NOTATION!#REF!</xm:f>
          </x14:formula1>
          <xm:sqref>BI43</xm:sqref>
        </x14:dataValidation>
        <x14:dataValidation type="list" allowBlank="1" showInputMessage="1" showErrorMessage="1">
          <x14:formula1>
            <xm:f>[Grille_NOTATION_public_v1_06102021.xlsx]Annexe_NOTATION!#REF!</xm:f>
          </x14:formula1>
          <xm:sqref>BE43</xm:sqref>
        </x14:dataValidation>
        <x14:dataValidation type="list" allowBlank="1" showInputMessage="1" showErrorMessage="1">
          <x14:formula1>
            <xm:f>[Grille_NOTATION_public_v1_06102021.xlsx]Annexe_NOTATION!#REF!</xm:f>
          </x14:formula1>
          <xm:sqref>AX43</xm:sqref>
        </x14:dataValidation>
        <x14:dataValidation type="list" allowBlank="1" showInputMessage="1" showErrorMessage="1">
          <x14:formula1>
            <xm:f>[Grille_NOTATION_public_v1_06102021.xlsx]Annexe_NOTATION!#REF!</xm:f>
          </x14:formula1>
          <xm:sqref>AT43</xm:sqref>
        </x14:dataValidation>
        <x14:dataValidation type="list" allowBlank="1" showInputMessage="1" showErrorMessage="1">
          <x14:formula1>
            <xm:f>[Grille_NOTATION_public_v1_06102021.xlsx]Annexe_NOTATION!#REF!</xm:f>
          </x14:formula1>
          <xm:sqref>AP43</xm:sqref>
        </x14:dataValidation>
        <x14:dataValidation type="list" allowBlank="1" showInputMessage="1" showErrorMessage="1">
          <x14:formula1>
            <xm:f>[Grille_NOTATION_public_v1_06102021.xlsx]Annexe_NOTATION!#REF!</xm:f>
          </x14:formula1>
          <xm:sqref>AI43</xm:sqref>
        </x14:dataValidation>
        <x14:dataValidation type="list" allowBlank="1" showInputMessage="1" showErrorMessage="1">
          <x14:formula1>
            <xm:f>[Grille_NOTATION_public_v1_06102021.xlsx]Annexe_NOTATION!#REF!</xm:f>
          </x14:formula1>
          <xm:sqref>AE43</xm:sqref>
        </x14:dataValidation>
        <x14:dataValidation type="list" allowBlank="1" showInputMessage="1" showErrorMessage="1">
          <x14:formula1>
            <xm:f>[Grille_NOTATION_public_v1_06102021.xlsx]Annexe_NOTATION!#REF!</xm:f>
          </x14:formula1>
          <xm:sqref>X43</xm:sqref>
        </x14:dataValidation>
        <x14:dataValidation type="list" allowBlank="1" showInputMessage="1" showErrorMessage="1">
          <x14:formula1>
            <xm:f>[Grille_NOTATION_public_v1_06102021.xlsx]Annexe_NOTATION!#REF!</xm:f>
          </x14:formula1>
          <xm:sqref>T43</xm:sqref>
        </x14:dataValidation>
        <x14:dataValidation type="list" allowBlank="1" showInputMessage="1" showErrorMessage="1">
          <x14:formula1>
            <xm:f>[Grille_NOTATION_public_v1_06102021.xlsx]Annexe_NOTATION!#REF!</xm:f>
          </x14:formula1>
          <xm:sqref>P43</xm:sqref>
        </x14:dataValidation>
        <x14:dataValidation type="list" allowBlank="1" showInputMessage="1" showErrorMessage="1">
          <x14:formula1>
            <xm:f>[Grille_NOTATION_public_v1_06102021.xlsx]Annexe_NOTATION!#REF!</xm:f>
          </x14:formula1>
          <xm:sqref>L43</xm:sqref>
        </x14:dataValidation>
        <x14:dataValidation type="list" allowBlank="1" showInputMessage="1" showErrorMessage="1">
          <x14:formula1>
            <xm:f>[Grille_NOTATION_public_v1_06102021.xlsx]Annexe_NOTATION!#REF!</xm:f>
          </x14:formula1>
          <xm:sqref>H43</xm:sqref>
        </x14:dataValidation>
        <x14:dataValidation type="list" allowBlank="1" showInputMessage="1" showErrorMessage="1">
          <x14:formula1>
            <xm:f>[Grille_NOTATION_public_v1_06102021.xlsx]Annexe_NOTATION!#REF!</xm:f>
          </x14:formula1>
          <xm:sqref>D43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tabColor theme="1" tint="0.34998626667073579"/>
  </sheetPr>
  <dimension ref="A1:O178"/>
  <sheetViews>
    <sheetView showGridLines="0" topLeftCell="B143" zoomScale="130" zoomScaleNormal="130" workbookViewId="0">
      <selection activeCell="C154" sqref="C154"/>
    </sheetView>
  </sheetViews>
  <sheetFormatPr baseColWidth="10" defaultColWidth="11.42578125" defaultRowHeight="15" outlineLevelRow="1" x14ac:dyDescent="0.25"/>
  <cols>
    <col min="1" max="1" width="58" style="43" hidden="1" customWidth="1"/>
    <col min="2" max="2" width="14.7109375" style="160" customWidth="1"/>
    <col min="3" max="3" width="89" style="43" customWidth="1"/>
    <col min="4" max="4" width="14.140625" style="43" customWidth="1"/>
    <col min="5" max="14" width="11.42578125" style="43"/>
    <col min="15" max="15" width="37.42578125" style="43" customWidth="1"/>
    <col min="16" max="16384" width="11.42578125" style="43"/>
  </cols>
  <sheetData>
    <row r="1" spans="1:5" ht="60" customHeight="1" x14ac:dyDescent="0.25">
      <c r="B1" s="350" t="s">
        <v>1042</v>
      </c>
      <c r="C1" s="350"/>
      <c r="D1" s="350"/>
      <c r="E1" s="350"/>
    </row>
    <row r="3" spans="1:5" ht="18.75" x14ac:dyDescent="0.25">
      <c r="A3" s="43" t="s">
        <v>1034</v>
      </c>
      <c r="C3" s="324" t="s">
        <v>1034</v>
      </c>
    </row>
    <row r="4" spans="1:5" s="54" customFormat="1" ht="20.100000000000001" customHeight="1" x14ac:dyDescent="0.25">
      <c r="A4" s="53" t="s">
        <v>117</v>
      </c>
      <c r="B4" s="308"/>
      <c r="C4" s="322" t="str">
        <f>A4</f>
        <v>A1 - Homogénéité des niveaux DPSIR des indicateurs</v>
      </c>
    </row>
    <row r="5" spans="1:5" s="294" customFormat="1" outlineLevel="1" x14ac:dyDescent="0.25">
      <c r="A5" s="298" t="s">
        <v>1041</v>
      </c>
      <c r="B5" s="309" t="s">
        <v>1039</v>
      </c>
      <c r="C5" s="105" t="s">
        <v>1040</v>
      </c>
    </row>
    <row r="6" spans="1:5" outlineLevel="1" x14ac:dyDescent="0.25">
      <c r="A6" s="296" t="s">
        <v>147</v>
      </c>
      <c r="B6" s="310">
        <v>0</v>
      </c>
      <c r="C6" s="296" t="s">
        <v>133</v>
      </c>
    </row>
    <row r="7" spans="1:5" outlineLevel="1" x14ac:dyDescent="0.25">
      <c r="A7" s="296" t="s">
        <v>148</v>
      </c>
      <c r="B7" s="310">
        <v>1</v>
      </c>
      <c r="C7" s="296" t="s">
        <v>134</v>
      </c>
    </row>
    <row r="8" spans="1:5" outlineLevel="1" x14ac:dyDescent="0.25">
      <c r="A8" s="296" t="s">
        <v>149</v>
      </c>
      <c r="B8" s="310">
        <v>2</v>
      </c>
      <c r="C8" s="296" t="s">
        <v>135</v>
      </c>
    </row>
    <row r="9" spans="1:5" outlineLevel="1" x14ac:dyDescent="0.25">
      <c r="A9" s="296" t="s">
        <v>150</v>
      </c>
      <c r="B9" s="310">
        <v>3</v>
      </c>
      <c r="C9" s="296" t="s">
        <v>136</v>
      </c>
    </row>
    <row r="10" spans="1:5" outlineLevel="1" x14ac:dyDescent="0.25">
      <c r="A10" s="296" t="s">
        <v>151</v>
      </c>
      <c r="B10" s="310">
        <v>4</v>
      </c>
      <c r="C10" s="296" t="s">
        <v>137</v>
      </c>
    </row>
    <row r="11" spans="1:5" outlineLevel="1" x14ac:dyDescent="0.25">
      <c r="A11" s="296" t="s">
        <v>221</v>
      </c>
      <c r="B11" s="310" t="s">
        <v>403</v>
      </c>
      <c r="C11" s="296" t="s">
        <v>276</v>
      </c>
    </row>
    <row r="12" spans="1:5" outlineLevel="1" x14ac:dyDescent="0.25">
      <c r="A12" s="296" t="s">
        <v>323</v>
      </c>
      <c r="B12" s="310" t="s">
        <v>323</v>
      </c>
      <c r="C12" s="296" t="s">
        <v>324</v>
      </c>
    </row>
    <row r="13" spans="1:5" outlineLevel="1" x14ac:dyDescent="0.25">
      <c r="A13" s="41"/>
      <c r="B13" s="311"/>
      <c r="C13" s="297"/>
    </row>
    <row r="14" spans="1:5" s="54" customFormat="1" ht="20.100000000000001" customHeight="1" x14ac:dyDescent="0.25">
      <c r="A14" s="55" t="s">
        <v>64</v>
      </c>
      <c r="B14" s="308"/>
      <c r="C14" s="295" t="s">
        <v>64</v>
      </c>
    </row>
    <row r="15" spans="1:5" s="294" customFormat="1" outlineLevel="1" x14ac:dyDescent="0.25">
      <c r="A15" s="298" t="s">
        <v>1041</v>
      </c>
      <c r="B15" s="309" t="s">
        <v>1039</v>
      </c>
      <c r="C15" s="105" t="s">
        <v>1040</v>
      </c>
    </row>
    <row r="16" spans="1:5" outlineLevel="1" x14ac:dyDescent="0.25">
      <c r="A16" s="296" t="s">
        <v>306</v>
      </c>
      <c r="B16" s="310">
        <v>0</v>
      </c>
      <c r="C16" s="92" t="s">
        <v>308</v>
      </c>
    </row>
    <row r="17" spans="1:3" outlineLevel="1" x14ac:dyDescent="0.25">
      <c r="A17" s="296"/>
      <c r="B17" s="310">
        <v>1</v>
      </c>
      <c r="C17" s="320"/>
    </row>
    <row r="18" spans="1:3" outlineLevel="1" x14ac:dyDescent="0.25">
      <c r="A18" s="296" t="s">
        <v>307</v>
      </c>
      <c r="B18" s="310">
        <v>2</v>
      </c>
      <c r="C18" s="296" t="s">
        <v>309</v>
      </c>
    </row>
    <row r="19" spans="1:3" outlineLevel="1" x14ac:dyDescent="0.25">
      <c r="A19" s="296"/>
      <c r="B19" s="310">
        <v>3</v>
      </c>
      <c r="C19" s="320"/>
    </row>
    <row r="20" spans="1:3" ht="30" outlineLevel="1" x14ac:dyDescent="0.25">
      <c r="A20" s="296" t="s">
        <v>154</v>
      </c>
      <c r="B20" s="310">
        <v>4</v>
      </c>
      <c r="C20" s="92" t="s">
        <v>310</v>
      </c>
    </row>
    <row r="21" spans="1:3" outlineLevel="1" x14ac:dyDescent="0.25">
      <c r="A21" s="296" t="s">
        <v>221</v>
      </c>
      <c r="B21" s="310" t="s">
        <v>403</v>
      </c>
      <c r="C21" s="296" t="s">
        <v>276</v>
      </c>
    </row>
    <row r="22" spans="1:3" outlineLevel="1" x14ac:dyDescent="0.25">
      <c r="A22" s="296" t="s">
        <v>323</v>
      </c>
      <c r="B22" s="310" t="s">
        <v>323</v>
      </c>
      <c r="C22" s="296" t="s">
        <v>324</v>
      </c>
    </row>
    <row r="23" spans="1:3" outlineLevel="1" x14ac:dyDescent="0.25">
      <c r="A23" s="41"/>
      <c r="B23" s="312"/>
      <c r="C23" s="41"/>
    </row>
    <row r="24" spans="1:3" s="54" customFormat="1" ht="20.100000000000001" customHeight="1" x14ac:dyDescent="0.25">
      <c r="A24" s="55" t="s">
        <v>65</v>
      </c>
      <c r="B24" s="308"/>
      <c r="C24" s="55" t="s">
        <v>65</v>
      </c>
    </row>
    <row r="25" spans="1:3" s="294" customFormat="1" outlineLevel="1" x14ac:dyDescent="0.25">
      <c r="A25" s="298" t="s">
        <v>1041</v>
      </c>
      <c r="B25" s="309" t="s">
        <v>1039</v>
      </c>
      <c r="C25" s="105" t="s">
        <v>1040</v>
      </c>
    </row>
    <row r="26" spans="1:3" outlineLevel="1" x14ac:dyDescent="0.25">
      <c r="A26" s="296" t="s">
        <v>153</v>
      </c>
      <c r="B26" s="310">
        <v>0</v>
      </c>
      <c r="C26" s="296" t="s">
        <v>184</v>
      </c>
    </row>
    <row r="27" spans="1:3" outlineLevel="1" x14ac:dyDescent="0.25">
      <c r="A27" s="296"/>
      <c r="B27" s="310">
        <v>1</v>
      </c>
      <c r="C27" s="320"/>
    </row>
    <row r="28" spans="1:3" outlineLevel="1" x14ac:dyDescent="0.25">
      <c r="A28" s="296" t="s">
        <v>152</v>
      </c>
      <c r="B28" s="310">
        <v>2</v>
      </c>
      <c r="C28" s="296" t="s">
        <v>183</v>
      </c>
    </row>
    <row r="29" spans="1:3" outlineLevel="1" x14ac:dyDescent="0.25">
      <c r="A29" s="296"/>
      <c r="B29" s="310">
        <v>3</v>
      </c>
      <c r="C29" s="320"/>
    </row>
    <row r="30" spans="1:3" ht="45" outlineLevel="1" x14ac:dyDescent="0.25">
      <c r="A30" s="296" t="s">
        <v>138</v>
      </c>
      <c r="B30" s="310">
        <v>4</v>
      </c>
      <c r="C30" s="296" t="s">
        <v>185</v>
      </c>
    </row>
    <row r="31" spans="1:3" outlineLevel="1" x14ac:dyDescent="0.25">
      <c r="A31" s="296" t="s">
        <v>221</v>
      </c>
      <c r="B31" s="310" t="s">
        <v>403</v>
      </c>
      <c r="C31" s="296" t="s">
        <v>276</v>
      </c>
    </row>
    <row r="32" spans="1:3" outlineLevel="1" x14ac:dyDescent="0.25">
      <c r="A32" s="296" t="s">
        <v>323</v>
      </c>
      <c r="B32" s="310" t="s">
        <v>323</v>
      </c>
      <c r="C32" s="296" t="s">
        <v>324</v>
      </c>
    </row>
    <row r="33" spans="1:15" outlineLevel="1" x14ac:dyDescent="0.25">
      <c r="A33" s="41"/>
      <c r="B33" s="312"/>
      <c r="C33" s="41"/>
    </row>
    <row r="34" spans="1:15" s="54" customFormat="1" ht="20.100000000000001" customHeight="1" x14ac:dyDescent="0.25">
      <c r="A34" s="56" t="s">
        <v>837</v>
      </c>
      <c r="B34" s="308"/>
      <c r="C34" s="323" t="s">
        <v>837</v>
      </c>
    </row>
    <row r="35" spans="1:15" s="294" customFormat="1" outlineLevel="1" x14ac:dyDescent="0.25">
      <c r="A35" s="298" t="s">
        <v>1041</v>
      </c>
      <c r="B35" s="309" t="s">
        <v>1039</v>
      </c>
      <c r="C35" s="105" t="s">
        <v>1040</v>
      </c>
    </row>
    <row r="36" spans="1:15" ht="30" outlineLevel="1" x14ac:dyDescent="0.25">
      <c r="A36" s="305" t="s">
        <v>835</v>
      </c>
      <c r="B36" s="310">
        <v>0</v>
      </c>
      <c r="C36" s="306" t="s">
        <v>832</v>
      </c>
      <c r="D36" s="64"/>
      <c r="E36" s="102"/>
      <c r="F36" s="48"/>
      <c r="G36" s="48"/>
      <c r="H36" s="64"/>
      <c r="I36" s="48"/>
      <c r="O36" s="41"/>
    </row>
    <row r="37" spans="1:15" outlineLevel="1" x14ac:dyDescent="0.25">
      <c r="A37" s="305"/>
      <c r="B37" s="310">
        <v>1</v>
      </c>
      <c r="C37" s="321"/>
      <c r="D37" s="64"/>
      <c r="E37" s="102"/>
      <c r="F37" s="48"/>
      <c r="G37" s="48"/>
      <c r="H37" s="64"/>
      <c r="I37" s="48"/>
      <c r="O37" s="41"/>
    </row>
    <row r="38" spans="1:15" ht="30" outlineLevel="1" x14ac:dyDescent="0.25">
      <c r="A38" s="305" t="s">
        <v>836</v>
      </c>
      <c r="B38" s="310">
        <v>2</v>
      </c>
      <c r="C38" s="306" t="s">
        <v>833</v>
      </c>
      <c r="D38" s="64"/>
      <c r="E38" s="102"/>
      <c r="F38" s="48"/>
      <c r="G38" s="48"/>
      <c r="H38" s="64"/>
      <c r="I38" s="48"/>
      <c r="O38" s="41"/>
    </row>
    <row r="39" spans="1:15" outlineLevel="1" x14ac:dyDescent="0.25">
      <c r="A39" s="305"/>
      <c r="B39" s="310">
        <v>3</v>
      </c>
      <c r="C39" s="321"/>
      <c r="D39" s="64"/>
      <c r="E39" s="102"/>
      <c r="F39" s="48"/>
      <c r="G39" s="48"/>
      <c r="H39" s="64"/>
      <c r="I39" s="48"/>
      <c r="O39" s="41"/>
    </row>
    <row r="40" spans="1:15" ht="30" outlineLevel="1" x14ac:dyDescent="0.25">
      <c r="A40" s="305" t="s">
        <v>975</v>
      </c>
      <c r="B40" s="310">
        <v>4</v>
      </c>
      <c r="C40" s="307" t="s">
        <v>834</v>
      </c>
      <c r="D40" s="64"/>
      <c r="E40" s="102"/>
      <c r="F40" s="48"/>
      <c r="G40" s="48"/>
      <c r="H40" s="64"/>
      <c r="I40" s="48"/>
      <c r="O40" s="41"/>
    </row>
    <row r="41" spans="1:15" outlineLevel="1" x14ac:dyDescent="0.25">
      <c r="A41" s="296" t="s">
        <v>221</v>
      </c>
      <c r="B41" s="310" t="s">
        <v>403</v>
      </c>
      <c r="C41" s="296" t="s">
        <v>276</v>
      </c>
    </row>
    <row r="42" spans="1:15" outlineLevel="1" x14ac:dyDescent="0.25">
      <c r="A42" s="304" t="s">
        <v>323</v>
      </c>
      <c r="B42" s="310" t="s">
        <v>323</v>
      </c>
      <c r="C42" s="296" t="s">
        <v>324</v>
      </c>
    </row>
    <row r="43" spans="1:15" outlineLevel="1" x14ac:dyDescent="0.25">
      <c r="A43" s="104"/>
      <c r="B43" s="312"/>
      <c r="C43" s="41"/>
    </row>
    <row r="44" spans="1:15" s="54" customFormat="1" ht="20.100000000000001" customHeight="1" x14ac:dyDescent="0.25">
      <c r="A44" s="56" t="s">
        <v>828</v>
      </c>
      <c r="B44" s="308"/>
      <c r="C44" s="56" t="s">
        <v>828</v>
      </c>
    </row>
    <row r="45" spans="1:15" s="294" customFormat="1" outlineLevel="1" x14ac:dyDescent="0.25">
      <c r="A45" s="298" t="s">
        <v>1041</v>
      </c>
      <c r="B45" s="309" t="s">
        <v>1039</v>
      </c>
      <c r="C45" s="105" t="s">
        <v>1040</v>
      </c>
    </row>
    <row r="46" spans="1:15" ht="30" outlineLevel="1" x14ac:dyDescent="0.25">
      <c r="A46" s="296" t="s">
        <v>667</v>
      </c>
      <c r="B46" s="310">
        <v>0</v>
      </c>
      <c r="C46" s="304" t="s">
        <v>666</v>
      </c>
      <c r="D46" s="102"/>
      <c r="E46" s="100"/>
    </row>
    <row r="47" spans="1:15" ht="30" outlineLevel="1" x14ac:dyDescent="0.25">
      <c r="A47" s="296" t="s">
        <v>587</v>
      </c>
      <c r="B47" s="310">
        <v>1</v>
      </c>
      <c r="C47" s="304" t="s">
        <v>584</v>
      </c>
      <c r="D47" s="102"/>
      <c r="E47" s="100"/>
    </row>
    <row r="48" spans="1:15" ht="23.25" outlineLevel="1" x14ac:dyDescent="0.25">
      <c r="A48" s="296" t="s">
        <v>586</v>
      </c>
      <c r="B48" s="310">
        <v>2</v>
      </c>
      <c r="C48" s="304" t="s">
        <v>583</v>
      </c>
      <c r="D48" s="102"/>
      <c r="E48" s="100"/>
    </row>
    <row r="49" spans="1:5" ht="23.25" outlineLevel="1" x14ac:dyDescent="0.25">
      <c r="A49" s="296"/>
      <c r="B49" s="310">
        <v>3</v>
      </c>
      <c r="C49" s="320"/>
      <c r="D49" s="102"/>
      <c r="E49" s="101"/>
    </row>
    <row r="50" spans="1:5" ht="23.25" outlineLevel="1" x14ac:dyDescent="0.25">
      <c r="A50" s="296" t="s">
        <v>585</v>
      </c>
      <c r="B50" s="310">
        <v>4</v>
      </c>
      <c r="C50" s="304" t="s">
        <v>582</v>
      </c>
      <c r="D50" s="102"/>
      <c r="E50" s="100"/>
    </row>
    <row r="51" spans="1:5" ht="23.25" outlineLevel="1" x14ac:dyDescent="0.25">
      <c r="A51" s="296" t="s">
        <v>221</v>
      </c>
      <c r="B51" s="310" t="s">
        <v>403</v>
      </c>
      <c r="C51" s="304" t="s">
        <v>276</v>
      </c>
      <c r="E51" s="100"/>
    </row>
    <row r="52" spans="1:5" outlineLevel="1" x14ac:dyDescent="0.25">
      <c r="A52" s="296" t="s">
        <v>323</v>
      </c>
      <c r="B52" s="310" t="s">
        <v>323</v>
      </c>
      <c r="C52" s="304" t="s">
        <v>324</v>
      </c>
    </row>
    <row r="53" spans="1:5" outlineLevel="1" x14ac:dyDescent="0.25">
      <c r="A53" s="41"/>
      <c r="B53" s="312"/>
      <c r="C53" s="104"/>
    </row>
    <row r="54" spans="1:5" s="54" customFormat="1" ht="20.100000000000001" customHeight="1" x14ac:dyDescent="0.25">
      <c r="A54" s="55" t="s">
        <v>588</v>
      </c>
      <c r="B54" s="308"/>
      <c r="C54" s="55" t="s">
        <v>588</v>
      </c>
    </row>
    <row r="55" spans="1:5" s="294" customFormat="1" hidden="1" outlineLevel="1" x14ac:dyDescent="0.25">
      <c r="A55" s="298" t="s">
        <v>1041</v>
      </c>
      <c r="B55" s="309" t="s">
        <v>1039</v>
      </c>
      <c r="C55" s="105" t="s">
        <v>1040</v>
      </c>
    </row>
    <row r="56" spans="1:5" ht="30" hidden="1" outlineLevel="1" x14ac:dyDescent="0.25">
      <c r="A56" s="296" t="s">
        <v>630</v>
      </c>
      <c r="B56" s="310">
        <v>0</v>
      </c>
      <c r="C56" s="299" t="s">
        <v>629</v>
      </c>
    </row>
    <row r="57" spans="1:5" hidden="1" outlineLevel="1" x14ac:dyDescent="0.25">
      <c r="A57" s="296" t="s">
        <v>791</v>
      </c>
      <c r="B57" s="310">
        <v>1</v>
      </c>
      <c r="C57" s="299" t="s">
        <v>234</v>
      </c>
    </row>
    <row r="58" spans="1:5" hidden="1" outlineLevel="1" x14ac:dyDescent="0.25">
      <c r="A58" s="296" t="s">
        <v>788</v>
      </c>
      <c r="B58" s="310">
        <v>2</v>
      </c>
      <c r="C58" s="299" t="s">
        <v>265</v>
      </c>
    </row>
    <row r="59" spans="1:5" ht="30" hidden="1" outlineLevel="1" x14ac:dyDescent="0.25">
      <c r="A59" s="296" t="s">
        <v>815</v>
      </c>
      <c r="B59" s="310">
        <v>3</v>
      </c>
      <c r="C59" s="299" t="s">
        <v>266</v>
      </c>
    </row>
    <row r="60" spans="1:5" ht="30" hidden="1" outlineLevel="1" x14ac:dyDescent="0.25">
      <c r="A60" s="296" t="s">
        <v>786</v>
      </c>
      <c r="B60" s="310">
        <v>4</v>
      </c>
      <c r="C60" s="299" t="s">
        <v>267</v>
      </c>
    </row>
    <row r="61" spans="1:5" hidden="1" outlineLevel="1" x14ac:dyDescent="0.25">
      <c r="A61" s="296" t="s">
        <v>221</v>
      </c>
      <c r="B61" s="310" t="s">
        <v>403</v>
      </c>
      <c r="C61" s="296" t="s">
        <v>276</v>
      </c>
    </row>
    <row r="62" spans="1:5" hidden="1" outlineLevel="1" x14ac:dyDescent="0.25">
      <c r="A62" s="296" t="s">
        <v>323</v>
      </c>
      <c r="B62" s="310" t="s">
        <v>323</v>
      </c>
      <c r="C62" s="296" t="s">
        <v>324</v>
      </c>
    </row>
    <row r="63" spans="1:5" hidden="1" outlineLevel="1" x14ac:dyDescent="0.25">
      <c r="A63" s="41"/>
      <c r="B63" s="312"/>
      <c r="C63" s="41"/>
    </row>
    <row r="64" spans="1:5" ht="18.75" collapsed="1" x14ac:dyDescent="0.25">
      <c r="A64" s="41" t="s">
        <v>1035</v>
      </c>
      <c r="B64" s="312"/>
      <c r="C64" s="325" t="s">
        <v>1035</v>
      </c>
    </row>
    <row r="65" spans="1:15" s="58" customFormat="1" ht="20.100000000000001" customHeight="1" x14ac:dyDescent="0.25">
      <c r="A65" s="57" t="s">
        <v>70</v>
      </c>
      <c r="B65" s="313"/>
      <c r="C65" s="57" t="s">
        <v>70</v>
      </c>
    </row>
    <row r="66" spans="1:15" s="294" customFormat="1" hidden="1" outlineLevel="1" x14ac:dyDescent="0.25">
      <c r="A66" s="298" t="s">
        <v>1041</v>
      </c>
      <c r="B66" s="309" t="s">
        <v>1039</v>
      </c>
      <c r="C66" s="105" t="s">
        <v>1040</v>
      </c>
    </row>
    <row r="67" spans="1:15" hidden="1" outlineLevel="1" x14ac:dyDescent="0.25">
      <c r="A67" s="296" t="s">
        <v>239</v>
      </c>
      <c r="B67" s="310">
        <v>0</v>
      </c>
      <c r="C67" s="299" t="s">
        <v>235</v>
      </c>
    </row>
    <row r="68" spans="1:15" hidden="1" outlineLevel="1" x14ac:dyDescent="0.25">
      <c r="A68" s="296"/>
      <c r="B68" s="310">
        <v>1</v>
      </c>
      <c r="C68" s="321"/>
    </row>
    <row r="69" spans="1:15" hidden="1" outlineLevel="1" x14ac:dyDescent="0.25">
      <c r="A69" s="296" t="s">
        <v>238</v>
      </c>
      <c r="B69" s="310">
        <v>2</v>
      </c>
      <c r="C69" s="299" t="s">
        <v>236</v>
      </c>
    </row>
    <row r="70" spans="1:15" hidden="1" outlineLevel="1" x14ac:dyDescent="0.25">
      <c r="A70" s="296"/>
      <c r="B70" s="310">
        <v>3</v>
      </c>
      <c r="C70" s="321"/>
    </row>
    <row r="71" spans="1:15" hidden="1" outlineLevel="1" x14ac:dyDescent="0.25">
      <c r="A71" s="296" t="s">
        <v>240</v>
      </c>
      <c r="B71" s="310">
        <v>4</v>
      </c>
      <c r="C71" s="299" t="s">
        <v>237</v>
      </c>
    </row>
    <row r="72" spans="1:15" hidden="1" outlineLevel="1" x14ac:dyDescent="0.25">
      <c r="A72" s="296" t="s">
        <v>221</v>
      </c>
      <c r="B72" s="310" t="s">
        <v>403</v>
      </c>
      <c r="C72" s="296" t="s">
        <v>276</v>
      </c>
    </row>
    <row r="73" spans="1:15" hidden="1" outlineLevel="1" x14ac:dyDescent="0.25">
      <c r="A73" s="296" t="s">
        <v>323</v>
      </c>
      <c r="B73" s="310" t="s">
        <v>323</v>
      </c>
      <c r="C73" s="296" t="s">
        <v>324</v>
      </c>
    </row>
    <row r="74" spans="1:15" hidden="1" outlineLevel="1" x14ac:dyDescent="0.25">
      <c r="A74" s="41"/>
      <c r="B74" s="312"/>
      <c r="C74" s="41"/>
    </row>
    <row r="75" spans="1:15" s="58" customFormat="1" ht="20.100000000000001" customHeight="1" collapsed="1" x14ac:dyDescent="0.25">
      <c r="A75" s="57" t="s">
        <v>537</v>
      </c>
      <c r="B75" s="314"/>
      <c r="C75" s="57" t="s">
        <v>537</v>
      </c>
    </row>
    <row r="76" spans="1:15" s="294" customFormat="1" ht="15.75" outlineLevel="1" thickBot="1" x14ac:dyDescent="0.3">
      <c r="A76" s="298" t="s">
        <v>1041</v>
      </c>
      <c r="B76" s="309" t="s">
        <v>1039</v>
      </c>
      <c r="C76" s="105" t="s">
        <v>1040</v>
      </c>
    </row>
    <row r="77" spans="1:15" ht="16.5" outlineLevel="1" thickBot="1" x14ac:dyDescent="0.3">
      <c r="A77" s="296" t="s">
        <v>403</v>
      </c>
      <c r="B77" s="310">
        <v>0</v>
      </c>
      <c r="C77" s="303" t="s">
        <v>627</v>
      </c>
      <c r="D77" s="353" t="s">
        <v>460</v>
      </c>
      <c r="E77" s="354"/>
      <c r="F77" s="354"/>
      <c r="G77" s="348" t="s">
        <v>461</v>
      </c>
      <c r="H77" s="348"/>
      <c r="I77" s="348"/>
      <c r="J77" s="348"/>
      <c r="K77" s="348"/>
      <c r="L77" s="349"/>
      <c r="O77" s="103"/>
    </row>
    <row r="78" spans="1:15" ht="19.5" customHeight="1" outlineLevel="1" thickBot="1" x14ac:dyDescent="0.3">
      <c r="A78" s="296" t="s">
        <v>158</v>
      </c>
      <c r="B78" s="310">
        <v>1</v>
      </c>
      <c r="C78" s="303" t="s">
        <v>627</v>
      </c>
      <c r="D78" s="353"/>
      <c r="E78" s="354"/>
      <c r="F78" s="354"/>
      <c r="G78" s="97">
        <v>1</v>
      </c>
      <c r="H78" s="74">
        <v>2</v>
      </c>
      <c r="I78" s="74">
        <v>3</v>
      </c>
      <c r="J78" s="74">
        <v>4</v>
      </c>
      <c r="K78" s="74">
        <v>5</v>
      </c>
      <c r="L78" s="74">
        <v>6</v>
      </c>
      <c r="O78" s="103"/>
    </row>
    <row r="79" spans="1:15" ht="27.75" customHeight="1" outlineLevel="1" x14ac:dyDescent="0.25">
      <c r="A79" s="296" t="s">
        <v>464</v>
      </c>
      <c r="B79" s="310">
        <v>2</v>
      </c>
      <c r="C79" s="303" t="s">
        <v>627</v>
      </c>
      <c r="D79" s="351" t="s">
        <v>462</v>
      </c>
      <c r="E79" s="352"/>
      <c r="F79" s="352"/>
      <c r="G79" s="75">
        <v>0</v>
      </c>
      <c r="H79" s="75">
        <v>0</v>
      </c>
      <c r="I79" s="76">
        <v>1</v>
      </c>
      <c r="J79" s="76">
        <v>1</v>
      </c>
      <c r="K79" s="77">
        <v>2</v>
      </c>
      <c r="L79" s="78">
        <v>2</v>
      </c>
      <c r="O79" s="103"/>
    </row>
    <row r="80" spans="1:15" ht="27.75" customHeight="1" outlineLevel="1" x14ac:dyDescent="0.25">
      <c r="A80" s="296" t="s">
        <v>465</v>
      </c>
      <c r="B80" s="310">
        <v>3</v>
      </c>
      <c r="C80" s="303" t="s">
        <v>627</v>
      </c>
      <c r="D80" s="351" t="s">
        <v>463</v>
      </c>
      <c r="E80" s="352"/>
      <c r="F80" s="352"/>
      <c r="G80" s="98">
        <v>0</v>
      </c>
      <c r="H80" s="79">
        <v>1</v>
      </c>
      <c r="I80" s="79">
        <v>1</v>
      </c>
      <c r="J80" s="80">
        <v>2</v>
      </c>
      <c r="K80" s="81">
        <v>3</v>
      </c>
      <c r="L80" s="82">
        <v>3</v>
      </c>
      <c r="O80" s="103"/>
    </row>
    <row r="81" spans="1:15" ht="29.25" customHeight="1" outlineLevel="1" thickBot="1" x14ac:dyDescent="0.3">
      <c r="A81" s="296" t="s">
        <v>466</v>
      </c>
      <c r="B81" s="310">
        <v>4</v>
      </c>
      <c r="C81" s="303" t="s">
        <v>627</v>
      </c>
      <c r="D81" s="351" t="s">
        <v>817</v>
      </c>
      <c r="E81" s="352"/>
      <c r="F81" s="352"/>
      <c r="G81" s="99">
        <v>0</v>
      </c>
      <c r="H81" s="83">
        <v>1</v>
      </c>
      <c r="I81" s="84">
        <v>2</v>
      </c>
      <c r="J81" s="85">
        <v>3</v>
      </c>
      <c r="K81" s="86">
        <v>4</v>
      </c>
      <c r="L81" s="87">
        <v>4</v>
      </c>
      <c r="O81" s="103"/>
    </row>
    <row r="82" spans="1:15" outlineLevel="1" x14ac:dyDescent="0.25">
      <c r="A82" s="296" t="s">
        <v>221</v>
      </c>
      <c r="B82" s="310" t="s">
        <v>403</v>
      </c>
      <c r="C82" s="296" t="s">
        <v>276</v>
      </c>
      <c r="J82" s="67"/>
    </row>
    <row r="83" spans="1:15" outlineLevel="1" x14ac:dyDescent="0.25">
      <c r="A83" s="296" t="s">
        <v>323</v>
      </c>
      <c r="B83" s="310" t="s">
        <v>323</v>
      </c>
      <c r="C83" s="296" t="s">
        <v>324</v>
      </c>
      <c r="J83" s="41"/>
    </row>
    <row r="84" spans="1:15" outlineLevel="1" x14ac:dyDescent="0.25">
      <c r="A84" s="41"/>
      <c r="B84" s="312"/>
      <c r="C84" s="41"/>
      <c r="J84" s="41"/>
    </row>
    <row r="85" spans="1:15" ht="18.75" x14ac:dyDescent="0.25">
      <c r="A85" s="41" t="s">
        <v>1036</v>
      </c>
      <c r="B85" s="312"/>
      <c r="C85" s="325" t="s">
        <v>1036</v>
      </c>
      <c r="J85" s="41"/>
    </row>
    <row r="86" spans="1:15" s="59" customFormat="1" ht="20.100000000000001" customHeight="1" x14ac:dyDescent="0.25">
      <c r="A86" s="50" t="s">
        <v>124</v>
      </c>
      <c r="B86" s="315"/>
      <c r="C86" s="50" t="s">
        <v>124</v>
      </c>
    </row>
    <row r="87" spans="1:15" s="294" customFormat="1" hidden="1" outlineLevel="1" x14ac:dyDescent="0.25">
      <c r="A87" s="298" t="s">
        <v>1041</v>
      </c>
      <c r="B87" s="309" t="s">
        <v>1039</v>
      </c>
      <c r="C87" s="105" t="s">
        <v>1040</v>
      </c>
    </row>
    <row r="88" spans="1:15" hidden="1" outlineLevel="1" x14ac:dyDescent="0.25">
      <c r="A88" s="296" t="s">
        <v>789</v>
      </c>
      <c r="B88" s="310">
        <v>0</v>
      </c>
      <c r="C88" s="299" t="s">
        <v>268</v>
      </c>
    </row>
    <row r="89" spans="1:15" ht="30" hidden="1" outlineLevel="1" x14ac:dyDescent="0.25">
      <c r="A89" s="296" t="s">
        <v>769</v>
      </c>
      <c r="B89" s="310">
        <v>1</v>
      </c>
      <c r="C89" s="299" t="s">
        <v>818</v>
      </c>
    </row>
    <row r="90" spans="1:15" hidden="1" outlineLevel="1" x14ac:dyDescent="0.25">
      <c r="A90" s="296" t="s">
        <v>155</v>
      </c>
      <c r="B90" s="310">
        <v>2</v>
      </c>
      <c r="C90" s="299" t="s">
        <v>186</v>
      </c>
    </row>
    <row r="91" spans="1:15" hidden="1" outlineLevel="1" x14ac:dyDescent="0.25">
      <c r="A91" s="296" t="s">
        <v>241</v>
      </c>
      <c r="B91" s="310">
        <v>3</v>
      </c>
      <c r="C91" s="299" t="s">
        <v>187</v>
      </c>
    </row>
    <row r="92" spans="1:15" hidden="1" outlineLevel="1" x14ac:dyDescent="0.25">
      <c r="A92" s="296" t="s">
        <v>242</v>
      </c>
      <c r="B92" s="310">
        <v>4</v>
      </c>
      <c r="C92" s="299" t="s">
        <v>188</v>
      </c>
    </row>
    <row r="93" spans="1:15" hidden="1" outlineLevel="1" x14ac:dyDescent="0.25">
      <c r="A93" s="296" t="s">
        <v>221</v>
      </c>
      <c r="B93" s="310" t="s">
        <v>403</v>
      </c>
      <c r="C93" s="296" t="s">
        <v>276</v>
      </c>
    </row>
    <row r="94" spans="1:15" hidden="1" outlineLevel="1" x14ac:dyDescent="0.25">
      <c r="A94" s="296" t="s">
        <v>323</v>
      </c>
      <c r="B94" s="310" t="s">
        <v>323</v>
      </c>
      <c r="C94" s="296" t="s">
        <v>324</v>
      </c>
    </row>
    <row r="95" spans="1:15" hidden="1" outlineLevel="1" x14ac:dyDescent="0.25">
      <c r="A95" s="41"/>
      <c r="B95" s="312"/>
      <c r="C95" s="41"/>
    </row>
    <row r="96" spans="1:15" s="59" customFormat="1" ht="20.100000000000001" customHeight="1" collapsed="1" x14ac:dyDescent="0.25">
      <c r="A96" s="50" t="s">
        <v>581</v>
      </c>
      <c r="B96" s="315"/>
      <c r="C96" s="50" t="s">
        <v>581</v>
      </c>
    </row>
    <row r="97" spans="1:3" s="294" customFormat="1" outlineLevel="1" x14ac:dyDescent="0.25">
      <c r="A97" s="298" t="s">
        <v>1041</v>
      </c>
      <c r="B97" s="309" t="s">
        <v>1039</v>
      </c>
      <c r="C97" s="105" t="s">
        <v>1040</v>
      </c>
    </row>
    <row r="98" spans="1:3" outlineLevel="1" x14ac:dyDescent="0.25">
      <c r="A98" s="296" t="s">
        <v>243</v>
      </c>
      <c r="B98" s="310">
        <v>0</v>
      </c>
      <c r="C98" s="296" t="s">
        <v>189</v>
      </c>
    </row>
    <row r="99" spans="1:3" outlineLevel="1" x14ac:dyDescent="0.25">
      <c r="A99" s="296" t="s">
        <v>661</v>
      </c>
      <c r="B99" s="310">
        <v>1</v>
      </c>
      <c r="C99" s="296" t="s">
        <v>661</v>
      </c>
    </row>
    <row r="100" spans="1:3" ht="30" outlineLevel="1" x14ac:dyDescent="0.25">
      <c r="A100" s="296" t="s">
        <v>659</v>
      </c>
      <c r="B100" s="310">
        <v>2</v>
      </c>
      <c r="C100" s="296" t="s">
        <v>660</v>
      </c>
    </row>
    <row r="101" spans="1:3" outlineLevel="1" x14ac:dyDescent="0.25">
      <c r="A101" s="296" t="s">
        <v>824</v>
      </c>
      <c r="B101" s="310">
        <v>3</v>
      </c>
      <c r="C101" s="296" t="s">
        <v>825</v>
      </c>
    </row>
    <row r="102" spans="1:3" outlineLevel="1" x14ac:dyDescent="0.25">
      <c r="A102" s="296" t="s">
        <v>665</v>
      </c>
      <c r="B102" s="310">
        <v>4</v>
      </c>
      <c r="C102" s="296" t="s">
        <v>665</v>
      </c>
    </row>
    <row r="103" spans="1:3" outlineLevel="1" x14ac:dyDescent="0.25">
      <c r="A103" s="296" t="s">
        <v>221</v>
      </c>
      <c r="B103" s="310" t="s">
        <v>403</v>
      </c>
      <c r="C103" s="296" t="s">
        <v>276</v>
      </c>
    </row>
    <row r="104" spans="1:3" outlineLevel="1" x14ac:dyDescent="0.25">
      <c r="A104" s="296" t="s">
        <v>323</v>
      </c>
      <c r="B104" s="310" t="s">
        <v>323</v>
      </c>
      <c r="C104" s="296" t="s">
        <v>324</v>
      </c>
    </row>
    <row r="105" spans="1:3" outlineLevel="1" x14ac:dyDescent="0.25">
      <c r="A105" s="41"/>
      <c r="B105" s="312"/>
      <c r="C105" s="41"/>
    </row>
    <row r="106" spans="1:3" s="59" customFormat="1" ht="20.100000000000001" customHeight="1" x14ac:dyDescent="0.25">
      <c r="A106" s="50" t="s">
        <v>771</v>
      </c>
      <c r="B106" s="315"/>
      <c r="C106" s="50" t="s">
        <v>771</v>
      </c>
    </row>
    <row r="107" spans="1:3" s="294" customFormat="1" outlineLevel="1" x14ac:dyDescent="0.25">
      <c r="A107" s="298" t="s">
        <v>1041</v>
      </c>
      <c r="B107" s="309" t="s">
        <v>1039</v>
      </c>
      <c r="C107" s="105" t="s">
        <v>1040</v>
      </c>
    </row>
    <row r="108" spans="1:3" outlineLevel="1" x14ac:dyDescent="0.25">
      <c r="A108" s="296" t="s">
        <v>139</v>
      </c>
      <c r="B108" s="310">
        <v>0</v>
      </c>
      <c r="C108" s="296" t="s">
        <v>139</v>
      </c>
    </row>
    <row r="109" spans="1:3" outlineLevel="1" x14ac:dyDescent="0.25">
      <c r="A109" s="296"/>
      <c r="B109" s="310">
        <v>1</v>
      </c>
      <c r="C109" s="320"/>
    </row>
    <row r="110" spans="1:3" ht="30" outlineLevel="1" x14ac:dyDescent="0.25">
      <c r="A110" s="296" t="s">
        <v>156</v>
      </c>
      <c r="B110" s="310">
        <v>2</v>
      </c>
      <c r="C110" s="296" t="s">
        <v>140</v>
      </c>
    </row>
    <row r="111" spans="1:3" outlineLevel="1" x14ac:dyDescent="0.25">
      <c r="A111" s="296"/>
      <c r="B111" s="310">
        <v>3</v>
      </c>
      <c r="C111" s="320"/>
    </row>
    <row r="112" spans="1:3" outlineLevel="1" x14ac:dyDescent="0.25">
      <c r="A112" s="296" t="s">
        <v>157</v>
      </c>
      <c r="B112" s="310">
        <v>4</v>
      </c>
      <c r="C112" s="296" t="s">
        <v>141</v>
      </c>
    </row>
    <row r="113" spans="1:3" outlineLevel="1" x14ac:dyDescent="0.25">
      <c r="A113" s="296" t="s">
        <v>221</v>
      </c>
      <c r="B113" s="310" t="s">
        <v>403</v>
      </c>
      <c r="C113" s="296" t="s">
        <v>276</v>
      </c>
    </row>
    <row r="114" spans="1:3" outlineLevel="1" x14ac:dyDescent="0.25">
      <c r="A114" s="296" t="s">
        <v>323</v>
      </c>
      <c r="B114" s="310" t="s">
        <v>323</v>
      </c>
      <c r="C114" s="296" t="s">
        <v>324</v>
      </c>
    </row>
    <row r="115" spans="1:3" outlineLevel="1" x14ac:dyDescent="0.25">
      <c r="A115" s="41"/>
      <c r="B115" s="312"/>
      <c r="C115" s="41"/>
    </row>
    <row r="116" spans="1:3" ht="18.75" x14ac:dyDescent="0.25">
      <c r="A116" s="41" t="s">
        <v>1037</v>
      </c>
      <c r="B116" s="312"/>
      <c r="C116" s="326" t="s">
        <v>1037</v>
      </c>
    </row>
    <row r="117" spans="1:3" s="60" customFormat="1" ht="20.100000000000001" customHeight="1" x14ac:dyDescent="0.25">
      <c r="A117" s="51" t="s">
        <v>829</v>
      </c>
      <c r="B117" s="316"/>
      <c r="C117" s="61" t="s">
        <v>829</v>
      </c>
    </row>
    <row r="118" spans="1:3" s="294" customFormat="1" hidden="1" outlineLevel="1" x14ac:dyDescent="0.25">
      <c r="A118" s="298" t="s">
        <v>1041</v>
      </c>
      <c r="B118" s="309" t="s">
        <v>1039</v>
      </c>
      <c r="C118" s="105" t="s">
        <v>1040</v>
      </c>
    </row>
    <row r="119" spans="1:3" hidden="1" outlineLevel="1" x14ac:dyDescent="0.25">
      <c r="A119" s="296" t="s">
        <v>246</v>
      </c>
      <c r="B119" s="310">
        <v>0</v>
      </c>
      <c r="C119" s="296" t="s">
        <v>248</v>
      </c>
    </row>
    <row r="120" spans="1:3" hidden="1" outlineLevel="1" x14ac:dyDescent="0.25">
      <c r="A120" s="296" t="s">
        <v>245</v>
      </c>
      <c r="B120" s="310">
        <v>1</v>
      </c>
      <c r="C120" s="296" t="s">
        <v>245</v>
      </c>
    </row>
    <row r="121" spans="1:3" hidden="1" outlineLevel="1" x14ac:dyDescent="0.25">
      <c r="A121" s="296" t="s">
        <v>244</v>
      </c>
      <c r="B121" s="310">
        <v>2</v>
      </c>
      <c r="C121" s="296" t="s">
        <v>244</v>
      </c>
    </row>
    <row r="122" spans="1:3" ht="30" hidden="1" outlineLevel="1" x14ac:dyDescent="0.25">
      <c r="A122" s="296" t="s">
        <v>371</v>
      </c>
      <c r="B122" s="310">
        <v>3</v>
      </c>
      <c r="C122" s="296" t="s">
        <v>249</v>
      </c>
    </row>
    <row r="123" spans="1:3" ht="30" hidden="1" outlineLevel="1" x14ac:dyDescent="0.25">
      <c r="A123" s="296" t="s">
        <v>372</v>
      </c>
      <c r="B123" s="310">
        <v>4</v>
      </c>
      <c r="C123" s="296" t="s">
        <v>247</v>
      </c>
    </row>
    <row r="124" spans="1:3" hidden="1" outlineLevel="1" x14ac:dyDescent="0.25">
      <c r="A124" s="296" t="s">
        <v>221</v>
      </c>
      <c r="B124" s="310" t="s">
        <v>403</v>
      </c>
      <c r="C124" s="296" t="s">
        <v>276</v>
      </c>
    </row>
    <row r="125" spans="1:3" hidden="1" outlineLevel="1" x14ac:dyDescent="0.25">
      <c r="A125" s="296" t="s">
        <v>323</v>
      </c>
      <c r="B125" s="310" t="s">
        <v>323</v>
      </c>
      <c r="C125" s="296" t="s">
        <v>324</v>
      </c>
    </row>
    <row r="126" spans="1:3" hidden="1" outlineLevel="1" x14ac:dyDescent="0.25">
      <c r="A126" s="41"/>
      <c r="B126" s="312"/>
      <c r="C126" s="41"/>
    </row>
    <row r="127" spans="1:3" s="60" customFormat="1" ht="20.100000000000001" customHeight="1" collapsed="1" x14ac:dyDescent="0.25">
      <c r="A127" s="51" t="s">
        <v>75</v>
      </c>
      <c r="B127" s="316"/>
      <c r="C127" s="51" t="s">
        <v>75</v>
      </c>
    </row>
    <row r="128" spans="1:3" s="294" customFormat="1" hidden="1" outlineLevel="1" x14ac:dyDescent="0.25">
      <c r="A128" s="298" t="s">
        <v>1041</v>
      </c>
      <c r="B128" s="309" t="s">
        <v>1039</v>
      </c>
      <c r="C128" s="105" t="s">
        <v>1040</v>
      </c>
    </row>
    <row r="129" spans="1:4" hidden="1" outlineLevel="1" x14ac:dyDescent="0.25">
      <c r="A129" s="228" t="s">
        <v>979</v>
      </c>
      <c r="B129" s="310">
        <v>0</v>
      </c>
      <c r="C129" s="300" t="s">
        <v>857</v>
      </c>
    </row>
    <row r="130" spans="1:4" ht="60" hidden="1" outlineLevel="1" x14ac:dyDescent="0.25">
      <c r="A130" s="301" t="s">
        <v>862</v>
      </c>
      <c r="B130" s="317">
        <v>1</v>
      </c>
      <c r="C130" s="300" t="s">
        <v>858</v>
      </c>
      <c r="D130" s="48"/>
    </row>
    <row r="131" spans="1:4" ht="90" hidden="1" outlineLevel="1" x14ac:dyDescent="0.25">
      <c r="A131" s="301" t="s">
        <v>863</v>
      </c>
      <c r="B131" s="310">
        <v>2</v>
      </c>
      <c r="C131" s="302" t="s">
        <v>859</v>
      </c>
    </row>
    <row r="132" spans="1:4" ht="45" hidden="1" outlineLevel="1" x14ac:dyDescent="0.25">
      <c r="A132" s="228" t="s">
        <v>864</v>
      </c>
      <c r="B132" s="310">
        <v>3</v>
      </c>
      <c r="C132" s="302" t="s">
        <v>860</v>
      </c>
    </row>
    <row r="133" spans="1:4" ht="45" hidden="1" outlineLevel="1" x14ac:dyDescent="0.25">
      <c r="A133" s="228" t="s">
        <v>865</v>
      </c>
      <c r="B133" s="310">
        <v>4</v>
      </c>
      <c r="C133" s="302" t="s">
        <v>861</v>
      </c>
    </row>
    <row r="134" spans="1:4" hidden="1" outlineLevel="1" x14ac:dyDescent="0.25">
      <c r="A134" s="296" t="s">
        <v>221</v>
      </c>
      <c r="B134" s="310" t="s">
        <v>403</v>
      </c>
      <c r="C134" s="296" t="s">
        <v>276</v>
      </c>
    </row>
    <row r="135" spans="1:4" hidden="1" outlineLevel="1" x14ac:dyDescent="0.25">
      <c r="A135" s="296" t="s">
        <v>323</v>
      </c>
      <c r="B135" s="310" t="s">
        <v>323</v>
      </c>
      <c r="C135" s="296" t="s">
        <v>324</v>
      </c>
    </row>
    <row r="136" spans="1:4" hidden="1" outlineLevel="1" x14ac:dyDescent="0.25">
      <c r="A136" s="41"/>
      <c r="B136" s="312"/>
      <c r="C136" s="41"/>
    </row>
    <row r="137" spans="1:4" ht="18.75" collapsed="1" x14ac:dyDescent="0.25">
      <c r="A137" s="41" t="s">
        <v>1038</v>
      </c>
      <c r="B137" s="312"/>
      <c r="C137" s="325" t="s">
        <v>1038</v>
      </c>
    </row>
    <row r="138" spans="1:4" s="62" customFormat="1" ht="20.100000000000001" customHeight="1" x14ac:dyDescent="0.25">
      <c r="A138" s="52" t="s">
        <v>77</v>
      </c>
      <c r="B138" s="318"/>
      <c r="C138" s="52" t="s">
        <v>77</v>
      </c>
    </row>
    <row r="139" spans="1:4" s="294" customFormat="1" outlineLevel="1" x14ac:dyDescent="0.25">
      <c r="A139" s="298" t="s">
        <v>1041</v>
      </c>
      <c r="B139" s="309" t="s">
        <v>1039</v>
      </c>
      <c r="C139" s="105" t="s">
        <v>1040</v>
      </c>
    </row>
    <row r="140" spans="1:4" outlineLevel="1" x14ac:dyDescent="0.25">
      <c r="A140" s="296" t="s">
        <v>252</v>
      </c>
      <c r="B140" s="310">
        <v>0</v>
      </c>
      <c r="C140" s="299" t="s">
        <v>142</v>
      </c>
    </row>
    <row r="141" spans="1:4" ht="30" outlineLevel="1" x14ac:dyDescent="0.25">
      <c r="A141" s="296" t="s">
        <v>253</v>
      </c>
      <c r="B141" s="310">
        <v>1</v>
      </c>
      <c r="C141" s="299" t="s">
        <v>250</v>
      </c>
    </row>
    <row r="142" spans="1:4" outlineLevel="1" x14ac:dyDescent="0.25">
      <c r="A142" s="296" t="s">
        <v>254</v>
      </c>
      <c r="B142" s="310">
        <v>2</v>
      </c>
      <c r="C142" s="299" t="s">
        <v>255</v>
      </c>
    </row>
    <row r="143" spans="1:4" outlineLevel="1" x14ac:dyDescent="0.25">
      <c r="A143" s="296" t="s">
        <v>159</v>
      </c>
      <c r="B143" s="310">
        <v>3</v>
      </c>
      <c r="C143" s="299" t="s">
        <v>251</v>
      </c>
    </row>
    <row r="144" spans="1:4" outlineLevel="1" x14ac:dyDescent="0.25">
      <c r="A144" s="296" t="s">
        <v>143</v>
      </c>
      <c r="B144" s="310">
        <v>4</v>
      </c>
      <c r="C144" s="299" t="s">
        <v>143</v>
      </c>
    </row>
    <row r="145" spans="1:3" outlineLevel="1" x14ac:dyDescent="0.25">
      <c r="A145" s="296" t="s">
        <v>221</v>
      </c>
      <c r="B145" s="310" t="s">
        <v>403</v>
      </c>
      <c r="C145" s="296" t="s">
        <v>276</v>
      </c>
    </row>
    <row r="146" spans="1:3" outlineLevel="1" x14ac:dyDescent="0.25">
      <c r="A146" s="296" t="s">
        <v>323</v>
      </c>
      <c r="B146" s="310" t="s">
        <v>323</v>
      </c>
      <c r="C146" s="296" t="s">
        <v>324</v>
      </c>
    </row>
    <row r="147" spans="1:3" outlineLevel="1" x14ac:dyDescent="0.25">
      <c r="A147" s="41"/>
      <c r="B147" s="312"/>
      <c r="C147" s="41"/>
    </row>
    <row r="148" spans="1:3" s="62" customFormat="1" ht="20.100000000000001" customHeight="1" x14ac:dyDescent="0.25">
      <c r="A148" s="52" t="s">
        <v>838</v>
      </c>
      <c r="B148" s="318"/>
      <c r="C148" s="52" t="s">
        <v>838</v>
      </c>
    </row>
    <row r="149" spans="1:3" s="294" customFormat="1" outlineLevel="1" x14ac:dyDescent="0.25">
      <c r="A149" s="298" t="s">
        <v>1041</v>
      </c>
      <c r="B149" s="309" t="s">
        <v>1039</v>
      </c>
      <c r="C149" s="105" t="s">
        <v>1040</v>
      </c>
    </row>
    <row r="150" spans="1:3" ht="30" outlineLevel="1" x14ac:dyDescent="0.25">
      <c r="A150" s="296" t="s">
        <v>256</v>
      </c>
      <c r="B150" s="310">
        <v>0</v>
      </c>
      <c r="C150" s="299" t="s">
        <v>269</v>
      </c>
    </row>
    <row r="151" spans="1:3" outlineLevel="1" x14ac:dyDescent="0.25">
      <c r="A151" s="296"/>
      <c r="B151" s="310">
        <v>1</v>
      </c>
      <c r="C151" s="321"/>
    </row>
    <row r="152" spans="1:3" ht="30" outlineLevel="1" x14ac:dyDescent="0.25">
      <c r="A152" s="296" t="s">
        <v>257</v>
      </c>
      <c r="B152" s="310">
        <v>2</v>
      </c>
      <c r="C152" s="299" t="s">
        <v>270</v>
      </c>
    </row>
    <row r="153" spans="1:3" outlineLevel="1" x14ac:dyDescent="0.25">
      <c r="A153" s="296"/>
      <c r="B153" s="310">
        <v>3</v>
      </c>
      <c r="C153" s="320"/>
    </row>
    <row r="154" spans="1:3" outlineLevel="1" x14ac:dyDescent="0.25">
      <c r="A154" s="296" t="s">
        <v>258</v>
      </c>
      <c r="B154" s="310">
        <v>4</v>
      </c>
      <c r="C154" s="296" t="s">
        <v>190</v>
      </c>
    </row>
    <row r="155" spans="1:3" outlineLevel="1" x14ac:dyDescent="0.25">
      <c r="A155" s="296" t="s">
        <v>221</v>
      </c>
      <c r="B155" s="310" t="s">
        <v>403</v>
      </c>
      <c r="C155" s="296" t="s">
        <v>276</v>
      </c>
    </row>
    <row r="156" spans="1:3" outlineLevel="1" x14ac:dyDescent="0.25">
      <c r="A156" s="296" t="s">
        <v>323</v>
      </c>
      <c r="B156" s="310" t="s">
        <v>323</v>
      </c>
      <c r="C156" s="296" t="s">
        <v>324</v>
      </c>
    </row>
    <row r="157" spans="1:3" outlineLevel="1" x14ac:dyDescent="0.25">
      <c r="A157" s="41"/>
      <c r="B157" s="312"/>
      <c r="C157" s="41"/>
    </row>
    <row r="158" spans="1:3" s="62" customFormat="1" ht="20.100000000000001" customHeight="1" x14ac:dyDescent="0.25">
      <c r="A158" s="52" t="s">
        <v>843</v>
      </c>
      <c r="B158" s="318"/>
      <c r="C158" s="52" t="s">
        <v>843</v>
      </c>
    </row>
    <row r="159" spans="1:3" s="294" customFormat="1" outlineLevel="1" x14ac:dyDescent="0.25">
      <c r="A159" s="298" t="s">
        <v>1041</v>
      </c>
      <c r="B159" s="309" t="s">
        <v>1039</v>
      </c>
      <c r="C159" s="105" t="s">
        <v>1040</v>
      </c>
    </row>
    <row r="160" spans="1:3" ht="14.25" customHeight="1" outlineLevel="1" x14ac:dyDescent="0.25">
      <c r="A160" s="296" t="s">
        <v>259</v>
      </c>
      <c r="B160" s="310">
        <v>0</v>
      </c>
      <c r="C160" s="92" t="s">
        <v>262</v>
      </c>
    </row>
    <row r="161" spans="1:3" outlineLevel="1" x14ac:dyDescent="0.25">
      <c r="A161" s="92" t="s">
        <v>191</v>
      </c>
      <c r="B161" s="310">
        <v>1</v>
      </c>
      <c r="C161" s="92" t="s">
        <v>263</v>
      </c>
    </row>
    <row r="162" spans="1:3" outlineLevel="1" x14ac:dyDescent="0.25">
      <c r="A162" s="296" t="s">
        <v>260</v>
      </c>
      <c r="B162" s="310">
        <v>2</v>
      </c>
      <c r="C162" s="296" t="s">
        <v>261</v>
      </c>
    </row>
    <row r="163" spans="1:3" outlineLevel="1" x14ac:dyDescent="0.25">
      <c r="A163" s="296" t="s">
        <v>160</v>
      </c>
      <c r="B163" s="310">
        <v>3</v>
      </c>
      <c r="C163" s="296" t="s">
        <v>144</v>
      </c>
    </row>
    <row r="164" spans="1:3" outlineLevel="1" x14ac:dyDescent="0.25">
      <c r="A164" s="296" t="s">
        <v>264</v>
      </c>
      <c r="B164" s="310">
        <v>4</v>
      </c>
      <c r="C164" s="92" t="s">
        <v>192</v>
      </c>
    </row>
    <row r="165" spans="1:3" outlineLevel="1" x14ac:dyDescent="0.25">
      <c r="A165" s="296" t="s">
        <v>221</v>
      </c>
      <c r="B165" s="310" t="s">
        <v>403</v>
      </c>
      <c r="C165" s="296" t="s">
        <v>276</v>
      </c>
    </row>
    <row r="166" spans="1:3" outlineLevel="1" x14ac:dyDescent="0.25">
      <c r="A166" s="296" t="s">
        <v>323</v>
      </c>
      <c r="B166" s="310" t="s">
        <v>323</v>
      </c>
      <c r="C166" s="296" t="s">
        <v>324</v>
      </c>
    </row>
    <row r="167" spans="1:3" outlineLevel="1" x14ac:dyDescent="0.25">
      <c r="A167" s="41"/>
      <c r="B167" s="312"/>
      <c r="C167" s="41"/>
    </row>
    <row r="168" spans="1:3" s="62" customFormat="1" ht="20.100000000000001" customHeight="1" x14ac:dyDescent="0.25">
      <c r="A168" s="52" t="s">
        <v>131</v>
      </c>
      <c r="B168" s="318"/>
      <c r="C168" s="52" t="s">
        <v>131</v>
      </c>
    </row>
    <row r="169" spans="1:3" s="294" customFormat="1" outlineLevel="1" x14ac:dyDescent="0.25">
      <c r="A169" s="298" t="s">
        <v>1041</v>
      </c>
      <c r="B169" s="309" t="s">
        <v>1039</v>
      </c>
      <c r="C169" s="105" t="s">
        <v>1040</v>
      </c>
    </row>
    <row r="170" spans="1:3" outlineLevel="1" x14ac:dyDescent="0.25">
      <c r="A170" s="296" t="s">
        <v>161</v>
      </c>
      <c r="B170" s="310">
        <v>0</v>
      </c>
      <c r="C170" s="296" t="s">
        <v>193</v>
      </c>
    </row>
    <row r="171" spans="1:3" outlineLevel="1" x14ac:dyDescent="0.25">
      <c r="A171" s="296"/>
      <c r="B171" s="310">
        <v>1</v>
      </c>
      <c r="C171" s="320"/>
    </row>
    <row r="172" spans="1:3" ht="30" outlineLevel="1" x14ac:dyDescent="0.25">
      <c r="A172" s="296" t="s">
        <v>162</v>
      </c>
      <c r="B172" s="310">
        <v>2</v>
      </c>
      <c r="C172" s="296" t="s">
        <v>145</v>
      </c>
    </row>
    <row r="173" spans="1:3" outlineLevel="1" x14ac:dyDescent="0.25">
      <c r="A173" s="296"/>
      <c r="B173" s="310">
        <v>3</v>
      </c>
      <c r="C173" s="320"/>
    </row>
    <row r="174" spans="1:3" outlineLevel="1" x14ac:dyDescent="0.25">
      <c r="A174" s="296" t="s">
        <v>163</v>
      </c>
      <c r="B174" s="310">
        <v>4</v>
      </c>
      <c r="C174" s="296" t="s">
        <v>146</v>
      </c>
    </row>
    <row r="175" spans="1:3" outlineLevel="1" x14ac:dyDescent="0.25">
      <c r="A175" s="296" t="s">
        <v>221</v>
      </c>
      <c r="B175" s="310" t="s">
        <v>403</v>
      </c>
      <c r="C175" s="296" t="s">
        <v>276</v>
      </c>
    </row>
    <row r="176" spans="1:3" outlineLevel="1" x14ac:dyDescent="0.25">
      <c r="A176" s="296" t="s">
        <v>323</v>
      </c>
      <c r="B176" s="310" t="s">
        <v>323</v>
      </c>
      <c r="C176" s="296" t="s">
        <v>324</v>
      </c>
    </row>
    <row r="177" spans="1:3" outlineLevel="1" x14ac:dyDescent="0.25">
      <c r="A177" s="41"/>
      <c r="B177" s="312"/>
      <c r="C177" s="41"/>
    </row>
    <row r="178" spans="1:3" s="63" customFormat="1" x14ac:dyDescent="0.25">
      <c r="B178" s="319"/>
    </row>
  </sheetData>
  <mergeCells count="6">
    <mergeCell ref="G77:L77"/>
    <mergeCell ref="B1:E1"/>
    <mergeCell ref="D81:F81"/>
    <mergeCell ref="D80:F80"/>
    <mergeCell ref="D79:F79"/>
    <mergeCell ref="D77:F7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theme="1" tint="0.34998626667073579"/>
  </sheetPr>
  <dimension ref="B4:AD43"/>
  <sheetViews>
    <sheetView topLeftCell="A13" workbookViewId="0">
      <selection activeCell="C8" sqref="C8"/>
    </sheetView>
  </sheetViews>
  <sheetFormatPr baseColWidth="10" defaultRowHeight="15" x14ac:dyDescent="0.25"/>
  <sheetData>
    <row r="4" spans="2:6" ht="30" x14ac:dyDescent="0.25">
      <c r="B4" s="357" t="s">
        <v>0</v>
      </c>
      <c r="C4" s="1" t="s">
        <v>1</v>
      </c>
      <c r="D4" s="1" t="s">
        <v>2</v>
      </c>
      <c r="E4" s="1"/>
      <c r="F4" s="2"/>
    </row>
    <row r="5" spans="2:6" x14ac:dyDescent="0.25">
      <c r="B5" s="357"/>
      <c r="C5" s="1" t="s">
        <v>3</v>
      </c>
      <c r="D5" s="1" t="s">
        <v>4</v>
      </c>
      <c r="E5" s="1"/>
      <c r="F5" s="2"/>
    </row>
    <row r="6" spans="2:6" ht="30" x14ac:dyDescent="0.25">
      <c r="B6" s="357"/>
      <c r="C6" s="1" t="s">
        <v>5</v>
      </c>
      <c r="D6" s="1" t="s">
        <v>6</v>
      </c>
      <c r="E6" s="1"/>
      <c r="F6" s="2"/>
    </row>
    <row r="7" spans="2:6" ht="30" x14ac:dyDescent="0.25">
      <c r="B7" s="357"/>
      <c r="C7" s="1" t="s">
        <v>7</v>
      </c>
      <c r="D7" s="1" t="s">
        <v>8</v>
      </c>
      <c r="E7" s="1"/>
      <c r="F7" s="2"/>
    </row>
    <row r="8" spans="2:6" ht="51" x14ac:dyDescent="0.25">
      <c r="B8" s="25" t="s">
        <v>522</v>
      </c>
      <c r="C8" t="s">
        <v>524</v>
      </c>
      <c r="D8" s="20" t="s">
        <v>525</v>
      </c>
      <c r="E8" s="1"/>
      <c r="F8" s="2"/>
    </row>
    <row r="9" spans="2:6" ht="90" x14ac:dyDescent="0.25">
      <c r="B9" s="3" t="s">
        <v>9</v>
      </c>
      <c r="C9" s="1" t="s">
        <v>10</v>
      </c>
      <c r="D9" s="1" t="s">
        <v>11</v>
      </c>
      <c r="E9" s="1" t="s">
        <v>12</v>
      </c>
      <c r="F9" s="2"/>
    </row>
    <row r="10" spans="2:6" x14ac:dyDescent="0.25">
      <c r="B10" s="1"/>
      <c r="C10" s="1"/>
      <c r="D10" s="1"/>
      <c r="E10" s="1"/>
      <c r="F10" s="2"/>
    </row>
    <row r="11" spans="2:6" x14ac:dyDescent="0.25">
      <c r="B11" s="3" t="s">
        <v>13</v>
      </c>
      <c r="C11" s="1" t="s">
        <v>14</v>
      </c>
      <c r="D11" s="1" t="s">
        <v>15</v>
      </c>
      <c r="E11" s="1"/>
      <c r="F11" s="2"/>
    </row>
    <row r="12" spans="2:6" ht="45" x14ac:dyDescent="0.25">
      <c r="B12" s="3" t="s">
        <v>16</v>
      </c>
      <c r="C12" s="8" t="s">
        <v>53</v>
      </c>
      <c r="D12" s="8" t="s">
        <v>53</v>
      </c>
      <c r="E12" s="1"/>
      <c r="F12" s="2"/>
    </row>
    <row r="13" spans="2:6" ht="30" x14ac:dyDescent="0.25">
      <c r="B13" s="3" t="s">
        <v>17</v>
      </c>
      <c r="C13" s="8" t="s">
        <v>53</v>
      </c>
      <c r="D13" s="8" t="s">
        <v>53</v>
      </c>
      <c r="E13" s="1"/>
      <c r="F13" s="2"/>
    </row>
    <row r="14" spans="2:6" ht="30" x14ac:dyDescent="0.25">
      <c r="B14" s="3" t="s">
        <v>18</v>
      </c>
      <c r="C14" s="8" t="s">
        <v>53</v>
      </c>
      <c r="D14" s="8" t="s">
        <v>53</v>
      </c>
      <c r="E14" s="1"/>
      <c r="F14" s="2"/>
    </row>
    <row r="15" spans="2:6" ht="45" x14ac:dyDescent="0.25">
      <c r="B15" s="3" t="s">
        <v>19</v>
      </c>
      <c r="C15" s="8" t="s">
        <v>53</v>
      </c>
      <c r="D15" s="8" t="s">
        <v>53</v>
      </c>
      <c r="E15" s="1"/>
      <c r="F15" s="2"/>
    </row>
    <row r="16" spans="2:6" x14ac:dyDescent="0.25">
      <c r="B16" s="1"/>
      <c r="C16" s="1"/>
      <c r="D16" s="1"/>
      <c r="E16" s="1"/>
      <c r="F16" s="2"/>
    </row>
    <row r="17" spans="2:19" x14ac:dyDescent="0.25">
      <c r="B17" s="357" t="s">
        <v>20</v>
      </c>
      <c r="C17" s="1" t="s">
        <v>21</v>
      </c>
      <c r="D17" s="1" t="s">
        <v>22</v>
      </c>
      <c r="E17" s="1"/>
      <c r="F17" s="2"/>
    </row>
    <row r="18" spans="2:19" ht="30" x14ac:dyDescent="0.25">
      <c r="B18" s="357"/>
      <c r="C18" s="12"/>
      <c r="D18" s="1" t="s">
        <v>23</v>
      </c>
      <c r="E18" s="1" t="s">
        <v>24</v>
      </c>
      <c r="F18" s="1" t="s">
        <v>25</v>
      </c>
      <c r="G18" s="2"/>
    </row>
    <row r="19" spans="2:19" x14ac:dyDescent="0.25">
      <c r="B19" s="1"/>
      <c r="C19" s="1"/>
      <c r="D19" s="1"/>
      <c r="E19" s="1"/>
      <c r="F19" s="2"/>
    </row>
    <row r="20" spans="2:19" ht="72.599999999999994" customHeight="1" x14ac:dyDescent="0.25">
      <c r="B20" s="11" t="s">
        <v>26</v>
      </c>
      <c r="C20" s="7" t="s">
        <v>27</v>
      </c>
      <c r="D20" s="4" t="s">
        <v>28</v>
      </c>
      <c r="E20" s="4" t="s">
        <v>29</v>
      </c>
      <c r="F20" s="4" t="s">
        <v>30</v>
      </c>
      <c r="G20" s="7" t="s">
        <v>31</v>
      </c>
      <c r="H20" s="4" t="s">
        <v>32</v>
      </c>
      <c r="K20" s="1"/>
    </row>
    <row r="21" spans="2:19" x14ac:dyDescent="0.25">
      <c r="B21" s="1"/>
      <c r="C21" s="1"/>
      <c r="D21" s="1"/>
      <c r="E21" s="1"/>
      <c r="F21" s="2"/>
      <c r="K21" s="4"/>
    </row>
    <row r="22" spans="2:19" ht="60" x14ac:dyDescent="0.25">
      <c r="B22" s="3" t="s">
        <v>33</v>
      </c>
      <c r="C22" s="1" t="s">
        <v>34</v>
      </c>
      <c r="D22" s="1" t="s">
        <v>35</v>
      </c>
      <c r="E22" s="1"/>
      <c r="F22" s="2"/>
      <c r="K22" s="4"/>
    </row>
    <row r="23" spans="2:19" x14ac:dyDescent="0.25">
      <c r="B23" s="1"/>
      <c r="C23" s="1"/>
      <c r="D23" s="1"/>
      <c r="E23" s="1"/>
      <c r="F23" s="2"/>
      <c r="K23" s="1"/>
    </row>
    <row r="24" spans="2:19" ht="45" x14ac:dyDescent="0.25">
      <c r="B24" s="357" t="s">
        <v>36</v>
      </c>
      <c r="C24" s="5" t="s">
        <v>37</v>
      </c>
      <c r="D24" s="5" t="s">
        <v>38</v>
      </c>
      <c r="E24" s="6" t="s">
        <v>37</v>
      </c>
      <c r="F24" s="6" t="s">
        <v>38</v>
      </c>
      <c r="G24" s="6" t="s">
        <v>37</v>
      </c>
      <c r="H24" s="6" t="s">
        <v>38</v>
      </c>
      <c r="K24" s="4"/>
    </row>
    <row r="25" spans="2:19" ht="75" x14ac:dyDescent="0.25">
      <c r="B25" s="357"/>
      <c r="C25" s="5" t="s">
        <v>54</v>
      </c>
      <c r="D25" s="5" t="s">
        <v>55</v>
      </c>
      <c r="E25" s="5" t="s">
        <v>56</v>
      </c>
      <c r="F25" s="5" t="s">
        <v>57</v>
      </c>
      <c r="G25" s="9" t="s">
        <v>58</v>
      </c>
      <c r="H25" s="10" t="s">
        <v>59</v>
      </c>
    </row>
    <row r="26" spans="2:19" x14ac:dyDescent="0.25">
      <c r="B26" s="25"/>
      <c r="D26" s="5"/>
      <c r="E26" s="5"/>
      <c r="F26" s="1"/>
      <c r="G26" s="2"/>
      <c r="K26" s="1"/>
    </row>
    <row r="27" spans="2:19" x14ac:dyDescent="0.25">
      <c r="C27" s="9"/>
      <c r="D27" s="10"/>
      <c r="E27" s="10"/>
      <c r="F27" s="2"/>
      <c r="J27" s="4"/>
    </row>
    <row r="28" spans="2:19" ht="90" x14ac:dyDescent="0.25">
      <c r="C28" s="9"/>
      <c r="D28" s="357" t="s">
        <v>0</v>
      </c>
      <c r="E28" s="357"/>
      <c r="F28" s="357"/>
      <c r="G28" s="357"/>
      <c r="H28" s="21" t="s">
        <v>9</v>
      </c>
      <c r="I28" s="21" t="s">
        <v>13</v>
      </c>
      <c r="J28" s="21" t="s">
        <v>16</v>
      </c>
      <c r="K28" s="21" t="s">
        <v>17</v>
      </c>
      <c r="L28" s="21" t="s">
        <v>18</v>
      </c>
      <c r="M28" s="21" t="s">
        <v>19</v>
      </c>
      <c r="N28" s="357" t="s">
        <v>20</v>
      </c>
      <c r="O28" s="357"/>
      <c r="P28" s="11" t="s">
        <v>26</v>
      </c>
      <c r="Q28" s="21" t="s">
        <v>33</v>
      </c>
      <c r="R28" s="357" t="s">
        <v>36</v>
      </c>
      <c r="S28" s="357"/>
    </row>
    <row r="29" spans="2:19" ht="60" x14ac:dyDescent="0.25">
      <c r="D29" s="18" t="s">
        <v>1</v>
      </c>
      <c r="E29" s="18" t="s">
        <v>3</v>
      </c>
      <c r="F29" s="18" t="s">
        <v>5</v>
      </c>
      <c r="G29" s="18" t="s">
        <v>7</v>
      </c>
      <c r="H29" s="18" t="s">
        <v>10</v>
      </c>
      <c r="I29" s="18" t="s">
        <v>14</v>
      </c>
      <c r="J29" s="8" t="s">
        <v>53</v>
      </c>
      <c r="K29" s="8" t="s">
        <v>53</v>
      </c>
      <c r="L29" s="8" t="s">
        <v>53</v>
      </c>
      <c r="M29" s="8" t="s">
        <v>53</v>
      </c>
      <c r="N29" s="18" t="s">
        <v>21</v>
      </c>
      <c r="O29" s="18" t="s">
        <v>23</v>
      </c>
      <c r="P29" s="18" t="s">
        <v>27</v>
      </c>
      <c r="Q29" s="18" t="s">
        <v>34</v>
      </c>
      <c r="R29" s="20" t="s">
        <v>37</v>
      </c>
      <c r="S29" s="20" t="s">
        <v>54</v>
      </c>
    </row>
    <row r="30" spans="2:19" ht="45" x14ac:dyDescent="0.25">
      <c r="D30" s="18" t="s">
        <v>2</v>
      </c>
      <c r="E30" s="18" t="s">
        <v>4</v>
      </c>
      <c r="F30" s="18" t="s">
        <v>6</v>
      </c>
      <c r="G30" s="18" t="s">
        <v>8</v>
      </c>
      <c r="H30" s="18" t="s">
        <v>11</v>
      </c>
      <c r="I30" s="18" t="s">
        <v>15</v>
      </c>
      <c r="J30" s="8" t="s">
        <v>53</v>
      </c>
      <c r="K30" s="8" t="s">
        <v>53</v>
      </c>
      <c r="L30" s="8" t="s">
        <v>53</v>
      </c>
      <c r="M30" s="8" t="s">
        <v>53</v>
      </c>
      <c r="N30" s="18" t="s">
        <v>22</v>
      </c>
      <c r="O30" s="18" t="s">
        <v>24</v>
      </c>
      <c r="P30" s="4" t="s">
        <v>28</v>
      </c>
      <c r="Q30" s="18" t="s">
        <v>35</v>
      </c>
      <c r="R30" s="20" t="s">
        <v>38</v>
      </c>
      <c r="S30" s="20" t="s">
        <v>55</v>
      </c>
    </row>
    <row r="31" spans="2:19" ht="45" x14ac:dyDescent="0.25">
      <c r="D31" s="18"/>
      <c r="E31" s="18"/>
      <c r="F31" s="18"/>
      <c r="G31" s="18"/>
      <c r="H31" s="18" t="s">
        <v>12</v>
      </c>
      <c r="I31" s="18"/>
      <c r="J31" s="18"/>
      <c r="K31" s="18"/>
      <c r="L31" s="18"/>
      <c r="M31" s="18"/>
      <c r="N31" s="18"/>
      <c r="O31" s="18" t="s">
        <v>25</v>
      </c>
      <c r="P31" s="4" t="s">
        <v>29</v>
      </c>
      <c r="Q31" s="18"/>
      <c r="R31" s="20"/>
      <c r="S31" s="20" t="s">
        <v>56</v>
      </c>
    </row>
    <row r="32" spans="2:19" ht="75" x14ac:dyDescent="0.25">
      <c r="D32" s="2"/>
      <c r="E32" s="2"/>
      <c r="F32" s="2"/>
      <c r="G32" s="2"/>
      <c r="H32" s="2"/>
      <c r="I32" s="2"/>
      <c r="J32" s="2"/>
      <c r="K32" s="2"/>
      <c r="L32" s="2"/>
      <c r="M32" s="2"/>
      <c r="N32" s="2"/>
      <c r="O32" s="2"/>
      <c r="P32" s="4" t="s">
        <v>30</v>
      </c>
      <c r="Q32" s="2"/>
      <c r="R32" s="20"/>
      <c r="S32" s="20" t="s">
        <v>57</v>
      </c>
    </row>
    <row r="33" spans="4:30" ht="75" x14ac:dyDescent="0.25">
      <c r="P33" s="18" t="s">
        <v>31</v>
      </c>
      <c r="R33" s="20"/>
      <c r="S33" s="9" t="s">
        <v>58</v>
      </c>
    </row>
    <row r="34" spans="4:30" ht="60" x14ac:dyDescent="0.25">
      <c r="P34" s="4" t="s">
        <v>32</v>
      </c>
      <c r="R34" s="20"/>
      <c r="S34" s="10" t="s">
        <v>59</v>
      </c>
    </row>
    <row r="36" spans="4:30" ht="14.45" customHeight="1" x14ac:dyDescent="0.25">
      <c r="D36" s="355" t="s">
        <v>101</v>
      </c>
      <c r="E36" s="355"/>
      <c r="F36" s="355"/>
      <c r="G36" s="355"/>
      <c r="H36" s="355"/>
      <c r="I36" s="355"/>
      <c r="J36" s="355"/>
      <c r="K36" s="355"/>
      <c r="L36" s="355"/>
      <c r="M36" s="358" t="s">
        <v>87</v>
      </c>
      <c r="N36" s="358"/>
      <c r="O36" s="358"/>
      <c r="P36" s="358"/>
      <c r="Q36" s="358"/>
      <c r="R36" s="358"/>
      <c r="S36" s="358"/>
      <c r="T36" s="356" t="s">
        <v>102</v>
      </c>
      <c r="U36" s="356"/>
      <c r="V36" s="356"/>
      <c r="W36" s="356"/>
    </row>
    <row r="37" spans="4:30" ht="90" x14ac:dyDescent="0.25">
      <c r="D37" s="22" t="s">
        <v>80</v>
      </c>
      <c r="E37" s="22" t="s">
        <v>81</v>
      </c>
      <c r="F37" s="22" t="s">
        <v>82</v>
      </c>
      <c r="G37" s="22" t="s">
        <v>83</v>
      </c>
      <c r="H37" s="22" t="s">
        <v>9</v>
      </c>
      <c r="I37" s="23" t="s">
        <v>86</v>
      </c>
      <c r="J37" s="23" t="s">
        <v>97</v>
      </c>
      <c r="K37" s="355" t="s">
        <v>36</v>
      </c>
      <c r="L37" s="355"/>
      <c r="M37" s="19" t="s">
        <v>16</v>
      </c>
      <c r="N37" s="19" t="s">
        <v>17</v>
      </c>
      <c r="O37" s="19" t="s">
        <v>18</v>
      </c>
      <c r="P37" s="19" t="s">
        <v>19</v>
      </c>
      <c r="Q37" s="24" t="s">
        <v>85</v>
      </c>
      <c r="R37" s="24" t="s">
        <v>84</v>
      </c>
      <c r="S37" s="24" t="s">
        <v>26</v>
      </c>
      <c r="T37" s="23" t="s">
        <v>90</v>
      </c>
      <c r="U37" s="23" t="s">
        <v>89</v>
      </c>
      <c r="V37" s="23" t="s">
        <v>96</v>
      </c>
      <c r="W37" s="22" t="s">
        <v>33</v>
      </c>
    </row>
    <row r="38" spans="4:30" ht="60" x14ac:dyDescent="0.25">
      <c r="D38" s="18" t="s">
        <v>1</v>
      </c>
      <c r="E38" s="18" t="s">
        <v>3</v>
      </c>
      <c r="F38" s="18" t="s">
        <v>5</v>
      </c>
      <c r="G38" s="18" t="s">
        <v>7</v>
      </c>
      <c r="H38" s="18" t="s">
        <v>10</v>
      </c>
      <c r="I38" s="18" t="s">
        <v>14</v>
      </c>
      <c r="J38" s="18" t="s">
        <v>98</v>
      </c>
      <c r="K38" s="20" t="s">
        <v>37</v>
      </c>
      <c r="L38" s="20" t="s">
        <v>54</v>
      </c>
      <c r="M38" s="8" t="s">
        <v>53</v>
      </c>
      <c r="N38" s="8" t="s">
        <v>53</v>
      </c>
      <c r="O38" s="8" t="s">
        <v>53</v>
      </c>
      <c r="P38" s="8" t="s">
        <v>53</v>
      </c>
      <c r="Q38" s="18" t="s">
        <v>21</v>
      </c>
      <c r="R38" s="18" t="s">
        <v>23</v>
      </c>
      <c r="S38" s="18" t="s">
        <v>27</v>
      </c>
      <c r="T38" s="18" t="s">
        <v>91</v>
      </c>
      <c r="U38" s="18" t="s">
        <v>100</v>
      </c>
      <c r="V38" s="18" t="s">
        <v>93</v>
      </c>
      <c r="W38" s="18" t="s">
        <v>34</v>
      </c>
    </row>
    <row r="39" spans="4:30" ht="45" x14ac:dyDescent="0.25">
      <c r="D39" s="18" t="s">
        <v>2</v>
      </c>
      <c r="E39" s="18" t="s">
        <v>4</v>
      </c>
      <c r="F39" s="18" t="s">
        <v>6</v>
      </c>
      <c r="G39" s="18" t="s">
        <v>8</v>
      </c>
      <c r="H39" s="18" t="s">
        <v>11</v>
      </c>
      <c r="I39" s="18" t="s">
        <v>15</v>
      </c>
      <c r="J39" s="18" t="s">
        <v>99</v>
      </c>
      <c r="K39" s="20" t="s">
        <v>38</v>
      </c>
      <c r="L39" s="20" t="s">
        <v>55</v>
      </c>
      <c r="M39" s="8" t="s">
        <v>53</v>
      </c>
      <c r="N39" s="8" t="s">
        <v>53</v>
      </c>
      <c r="O39" s="8" t="s">
        <v>53</v>
      </c>
      <c r="P39" s="8" t="s">
        <v>53</v>
      </c>
      <c r="Q39" s="18" t="s">
        <v>22</v>
      </c>
      <c r="R39" s="18" t="s">
        <v>24</v>
      </c>
      <c r="S39" s="4" t="s">
        <v>28</v>
      </c>
      <c r="T39" s="4" t="s">
        <v>92</v>
      </c>
      <c r="U39" s="4"/>
      <c r="V39" s="4" t="s">
        <v>94</v>
      </c>
      <c r="W39" s="18" t="s">
        <v>35</v>
      </c>
    </row>
    <row r="40" spans="4:30" ht="45" x14ac:dyDescent="0.25">
      <c r="D40" s="18"/>
      <c r="E40" s="18"/>
      <c r="F40" s="18"/>
      <c r="G40" s="18"/>
      <c r="H40" s="18" t="s">
        <v>12</v>
      </c>
      <c r="I40" s="18"/>
      <c r="J40" s="18"/>
      <c r="K40" s="20"/>
      <c r="L40" s="20" t="s">
        <v>56</v>
      </c>
      <c r="M40" s="18"/>
      <c r="N40" s="18"/>
      <c r="O40" s="18"/>
      <c r="P40" s="18"/>
      <c r="Q40" s="18"/>
      <c r="R40" s="18" t="s">
        <v>25</v>
      </c>
      <c r="S40" s="4" t="s">
        <v>29</v>
      </c>
      <c r="T40" s="4" t="s">
        <v>88</v>
      </c>
      <c r="U40" s="4"/>
      <c r="V40" s="4" t="s">
        <v>95</v>
      </c>
      <c r="W40" s="18"/>
    </row>
    <row r="41" spans="4:30" ht="75" x14ac:dyDescent="0.25">
      <c r="D41" s="2"/>
      <c r="E41" s="2"/>
      <c r="F41" s="2"/>
      <c r="G41" s="2"/>
      <c r="H41" s="2"/>
      <c r="I41" s="2"/>
      <c r="J41" s="2"/>
      <c r="K41" s="20"/>
      <c r="L41" s="20" t="s">
        <v>57</v>
      </c>
      <c r="M41" s="2"/>
      <c r="N41" s="2"/>
      <c r="O41" s="2"/>
      <c r="P41" s="2"/>
      <c r="Q41" s="2"/>
      <c r="R41" s="2"/>
      <c r="S41" s="4" t="s">
        <v>30</v>
      </c>
      <c r="T41" s="4"/>
      <c r="U41" s="4"/>
      <c r="V41" s="4"/>
      <c r="W41" s="2"/>
    </row>
    <row r="42" spans="4:30" ht="75" x14ac:dyDescent="0.25">
      <c r="K42" s="20"/>
      <c r="L42" s="9" t="s">
        <v>58</v>
      </c>
      <c r="S42" s="18" t="s">
        <v>31</v>
      </c>
      <c r="T42" s="18"/>
      <c r="U42" s="18"/>
      <c r="V42" s="18"/>
      <c r="W42" s="18"/>
    </row>
    <row r="43" spans="4:30" ht="60" x14ac:dyDescent="0.25">
      <c r="K43" s="20"/>
      <c r="L43" s="10" t="s">
        <v>59</v>
      </c>
      <c r="S43" s="4" t="s">
        <v>32</v>
      </c>
      <c r="T43" s="4"/>
      <c r="U43" s="4"/>
      <c r="V43" s="4"/>
      <c r="W43" s="4"/>
      <c r="Y43" s="4"/>
      <c r="Z43" s="4"/>
      <c r="AA43" s="4"/>
      <c r="AC43" s="20"/>
      <c r="AD43" s="10"/>
    </row>
  </sheetData>
  <mergeCells count="10">
    <mergeCell ref="K37:L37"/>
    <mergeCell ref="D36:L36"/>
    <mergeCell ref="T36:W36"/>
    <mergeCell ref="B4:B7"/>
    <mergeCell ref="B17:B18"/>
    <mergeCell ref="B24:B25"/>
    <mergeCell ref="D28:G28"/>
    <mergeCell ref="N28:O28"/>
    <mergeCell ref="R28:S28"/>
    <mergeCell ref="M36:S3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tabColor theme="1" tint="0.34998626667073579"/>
  </sheetPr>
  <dimension ref="A1:E19"/>
  <sheetViews>
    <sheetView workbookViewId="0">
      <selection activeCell="C15" sqref="C15"/>
    </sheetView>
  </sheetViews>
  <sheetFormatPr baseColWidth="10" defaultRowHeight="15" x14ac:dyDescent="0.25"/>
  <cols>
    <col min="1" max="1" width="23.42578125" customWidth="1"/>
    <col min="2" max="2" width="58.85546875" customWidth="1"/>
    <col min="3" max="3" width="22.42578125" customWidth="1"/>
  </cols>
  <sheetData>
    <row r="1" spans="1:5" s="43" customFormat="1" ht="60" customHeight="1" x14ac:dyDescent="0.25">
      <c r="A1" s="350" t="s">
        <v>1043</v>
      </c>
      <c r="B1" s="350"/>
      <c r="C1" s="350"/>
      <c r="D1" s="327"/>
      <c r="E1" s="327"/>
    </row>
    <row r="2" spans="1:5" x14ac:dyDescent="0.25">
      <c r="A2" s="14" t="s">
        <v>62</v>
      </c>
      <c r="B2" s="28" t="s">
        <v>63</v>
      </c>
      <c r="C2" t="s">
        <v>79</v>
      </c>
    </row>
    <row r="3" spans="1:5" x14ac:dyDescent="0.25">
      <c r="A3" s="362" t="s">
        <v>116</v>
      </c>
      <c r="B3" s="29" t="s">
        <v>117</v>
      </c>
      <c r="C3" s="72">
        <v>0.11914893617021277</v>
      </c>
    </row>
    <row r="4" spans="1:5" x14ac:dyDescent="0.25">
      <c r="A4" s="363"/>
      <c r="B4" s="30" t="s">
        <v>64</v>
      </c>
      <c r="C4" s="72">
        <v>0.13191489361702127</v>
      </c>
    </row>
    <row r="5" spans="1:5" x14ac:dyDescent="0.25">
      <c r="A5" s="363"/>
      <c r="B5" s="31" t="s">
        <v>65</v>
      </c>
      <c r="C5" s="72">
        <v>0.2</v>
      </c>
    </row>
    <row r="6" spans="1:5" x14ac:dyDescent="0.25">
      <c r="A6" s="363"/>
      <c r="B6" s="30" t="s">
        <v>66</v>
      </c>
      <c r="C6" s="72">
        <v>0.2978723404255319</v>
      </c>
    </row>
    <row r="7" spans="1:5" x14ac:dyDescent="0.25">
      <c r="A7" s="363"/>
      <c r="B7" s="31" t="s">
        <v>67</v>
      </c>
      <c r="C7" s="72">
        <v>0.18297872340425531</v>
      </c>
    </row>
    <row r="8" spans="1:5" x14ac:dyDescent="0.25">
      <c r="A8" s="364"/>
      <c r="B8" s="30" t="s">
        <v>68</v>
      </c>
      <c r="C8" s="72">
        <v>6.8085106382978725E-2</v>
      </c>
    </row>
    <row r="9" spans="1:5" x14ac:dyDescent="0.25">
      <c r="A9" s="365" t="s">
        <v>69</v>
      </c>
      <c r="B9" s="32" t="s">
        <v>70</v>
      </c>
      <c r="C9" s="72">
        <v>0.5</v>
      </c>
    </row>
    <row r="10" spans="1:5" x14ac:dyDescent="0.25">
      <c r="A10" s="366"/>
      <c r="B10" s="33" t="s">
        <v>123</v>
      </c>
      <c r="C10" s="72">
        <v>0.5</v>
      </c>
    </row>
    <row r="11" spans="1:5" x14ac:dyDescent="0.25">
      <c r="A11" s="367" t="s">
        <v>71</v>
      </c>
      <c r="B11" s="34" t="s">
        <v>124</v>
      </c>
      <c r="C11" s="72">
        <f>1/3</f>
        <v>0.33333333333333331</v>
      </c>
    </row>
    <row r="12" spans="1:5" x14ac:dyDescent="0.25">
      <c r="A12" s="368"/>
      <c r="B12" s="35" t="s">
        <v>72</v>
      </c>
      <c r="C12" s="72">
        <f>1/3</f>
        <v>0.33333333333333331</v>
      </c>
    </row>
    <row r="13" spans="1:5" x14ac:dyDescent="0.25">
      <c r="A13" s="369"/>
      <c r="B13" s="36" t="s">
        <v>73</v>
      </c>
      <c r="C13" s="72">
        <f>1/3</f>
        <v>0.33333333333333331</v>
      </c>
    </row>
    <row r="14" spans="1:5" x14ac:dyDescent="0.25">
      <c r="A14" s="370" t="s">
        <v>273</v>
      </c>
      <c r="B14" s="37" t="s">
        <v>74</v>
      </c>
      <c r="C14" s="72">
        <v>0.5</v>
      </c>
    </row>
    <row r="15" spans="1:5" x14ac:dyDescent="0.25">
      <c r="A15" s="371"/>
      <c r="B15" s="38" t="s">
        <v>75</v>
      </c>
      <c r="C15" s="72">
        <v>0.5</v>
      </c>
    </row>
    <row r="16" spans="1:5" x14ac:dyDescent="0.25">
      <c r="A16" s="359" t="s">
        <v>76</v>
      </c>
      <c r="B16" s="39" t="s">
        <v>77</v>
      </c>
      <c r="C16" s="72">
        <v>0.25</v>
      </c>
    </row>
    <row r="17" spans="1:3" x14ac:dyDescent="0.25">
      <c r="A17" s="360"/>
      <c r="B17" s="40" t="s">
        <v>129</v>
      </c>
      <c r="C17" s="72">
        <v>0.25</v>
      </c>
    </row>
    <row r="18" spans="1:3" x14ac:dyDescent="0.25">
      <c r="A18" s="360"/>
      <c r="B18" s="39" t="s">
        <v>130</v>
      </c>
      <c r="C18" s="72">
        <v>0.25</v>
      </c>
    </row>
    <row r="19" spans="1:3" x14ac:dyDescent="0.25">
      <c r="A19" s="361"/>
      <c r="B19" s="40" t="s">
        <v>131</v>
      </c>
      <c r="C19" s="72">
        <v>0.25</v>
      </c>
    </row>
  </sheetData>
  <mergeCells count="6">
    <mergeCell ref="A16:A19"/>
    <mergeCell ref="A1:C1"/>
    <mergeCell ref="A3:A8"/>
    <mergeCell ref="A9:A10"/>
    <mergeCell ref="A11:A13"/>
    <mergeCell ref="A14:A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2</vt:i4>
      </vt:variant>
    </vt:vector>
  </HeadingPairs>
  <TitlesOfParts>
    <vt:vector size="8" baseType="lpstr">
      <vt:lpstr>Sommaire</vt:lpstr>
      <vt:lpstr>Description</vt:lpstr>
      <vt:lpstr>Evaluation</vt:lpstr>
      <vt:lpstr>Annexe_NOTATION</vt:lpstr>
      <vt:lpstr>off_listes</vt:lpstr>
      <vt:lpstr>Annexe_Pondération</vt:lpstr>
      <vt:lpstr>Annexe_NOTATION!_ftn1</vt:lpstr>
      <vt:lpstr>Annexe_NOTATION!_ftnref1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Mélissa Cornelus</dc:creator>
  <cp:lastModifiedBy>Pradinaud Charlotte</cp:lastModifiedBy>
  <dcterms:created xsi:type="dcterms:W3CDTF">2021-02-02T13:27:24Z</dcterms:created>
  <dcterms:modified xsi:type="dcterms:W3CDTF">2021-10-11T10:20:56Z</dcterms:modified>
</cp:coreProperties>
</file>